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Kormanik\Desktop\"/>
    </mc:Choice>
  </mc:AlternateContent>
  <xr:revisionPtr revIDLastSave="0" documentId="13_ncr:1_{4DBE0AA2-2641-4C1C-AF0B-BB4C256F3BB4}" xr6:coauthVersionLast="45" xr6:coauthVersionMax="45" xr10:uidLastSave="{00000000-0000-0000-0000-000000000000}"/>
  <bookViews>
    <workbookView showSheetTabs="0" xWindow="-120" yWindow="-120" windowWidth="38640" windowHeight="21240" xr2:uid="{00000000-000D-0000-FFFF-FFFF00000000}"/>
  </bookViews>
  <sheets>
    <sheet name="tiskopis" sheetId="3" r:id="rId1"/>
    <sheet name="data1" sheetId="5" state="hidden" r:id="rId2"/>
    <sheet name="data2" sheetId="6" state="hidden" r:id="rId3"/>
    <sheet name="data3" sheetId="7" state="hidden" r:id="rId4"/>
    <sheet name="Doprava" sheetId="8" state="hidden" r:id="rId5"/>
  </sheets>
  <externalReferences>
    <externalReference r:id="rId6"/>
  </externalReferences>
  <definedNames>
    <definedName name="_xlnm._FilterDatabase" localSheetId="0" hidden="1">tiskopis!$A$20:$J$60</definedName>
    <definedName name="baleni_koeficient" localSheetId="1">[1]parametry!$C$12</definedName>
    <definedName name="baleni_koeficient" localSheetId="2">[1]parametry!$C$12</definedName>
    <definedName name="baleni_koeficient" localSheetId="3">[1]parametry!$C$12</definedName>
    <definedName name="baleni_koeficient" localSheetId="4">[1]parametry!$C$12</definedName>
    <definedName name="baleni_koeficient">#REF!</definedName>
    <definedName name="baleni_miralon" localSheetId="1">[1]parametry!$C$11</definedName>
    <definedName name="baleni_miralon" localSheetId="2">[1]parametry!$C$11</definedName>
    <definedName name="baleni_miralon" localSheetId="3">[1]parametry!$C$11</definedName>
    <definedName name="baleni_miralon" localSheetId="4">[1]parametry!$C$11</definedName>
    <definedName name="baleni_miralon">#REF!</definedName>
    <definedName name="baleni_pausal" localSheetId="1">[1]parametry!$C$13</definedName>
    <definedName name="baleni_pausal" localSheetId="2">[1]parametry!$C$13</definedName>
    <definedName name="baleni_pausal" localSheetId="3">[1]parametry!$C$13</definedName>
    <definedName name="baleni_pausal" localSheetId="4">[1]parametry!$C$13</definedName>
    <definedName name="baleni_pausal">#REF!</definedName>
    <definedName name="hrana" localSheetId="1">[1]parametry!$C$6</definedName>
    <definedName name="hrana" localSheetId="2">[1]parametry!$C$6</definedName>
    <definedName name="hrana" localSheetId="3">[1]parametry!$C$6</definedName>
    <definedName name="hrana" localSheetId="4">[1]parametry!$C$6</definedName>
    <definedName name="hrana">#REF!</definedName>
    <definedName name="hrana_cisteni" localSheetId="1">[1]parametry!$C$9</definedName>
    <definedName name="hrana_cisteni" localSheetId="2">[1]parametry!$C$9</definedName>
    <definedName name="hrana_cisteni" localSheetId="3">[1]parametry!$C$9</definedName>
    <definedName name="hrana_cisteni" localSheetId="4">[1]parametry!$C$9</definedName>
    <definedName name="hrana_cisteni">#REF!</definedName>
    <definedName name="hrana_odpad" localSheetId="1">[1]parametry!$C$10</definedName>
    <definedName name="hrana_odpad" localSheetId="2">[1]parametry!$C$10</definedName>
    <definedName name="hrana_odpad" localSheetId="3">[1]parametry!$C$10</definedName>
    <definedName name="hrana_odpad" localSheetId="4">[1]parametry!$C$10</definedName>
    <definedName name="hrana_odpad">#REF!</definedName>
    <definedName name="hrana_olepeni" localSheetId="1">[1]parametry!$C$7</definedName>
    <definedName name="hrana_olepeni" localSheetId="2">[1]parametry!$C$7</definedName>
    <definedName name="hrana_olepeni" localSheetId="3">[1]parametry!$C$7</definedName>
    <definedName name="hrana_olepeni" localSheetId="4">[1]parametry!$C$7</definedName>
    <definedName name="hrana_olepeni">#REF!</definedName>
    <definedName name="hrana_olepeni_priplatek_PUR" localSheetId="1">[1]parametry!$C$8</definedName>
    <definedName name="hrana_olepeni_priplatek_PUR" localSheetId="2">[1]parametry!$C$8</definedName>
    <definedName name="hrana_olepeni_priplatek_PUR" localSheetId="3">[1]parametry!$C$8</definedName>
    <definedName name="hrana_olepeni_priplatek_PUR" localSheetId="4">[1]parametry!$C$8</definedName>
    <definedName name="hrana_olepeni_priplatek_PUR">#REF!</definedName>
    <definedName name="marze_demos" localSheetId="1">[1]parametry!$C$16</definedName>
    <definedName name="marze_demos" localSheetId="2">[1]parametry!$C$16</definedName>
    <definedName name="marze_demos" localSheetId="3">[1]parametry!$C$16</definedName>
    <definedName name="marze_demos" localSheetId="4">[1]parametry!$C$16</definedName>
    <definedName name="marze_demos">#REF!</definedName>
    <definedName name="material" localSheetId="1">[1]parametry!$C$3</definedName>
    <definedName name="material" localSheetId="2">[1]parametry!$C$3</definedName>
    <definedName name="material" localSheetId="3">[1]parametry!$C$3</definedName>
    <definedName name="material" localSheetId="4">[1]parametry!$C$3</definedName>
    <definedName name="material">#REF!</definedName>
    <definedName name="material_formatovani" localSheetId="1">[1]parametry!$C$4</definedName>
    <definedName name="material_formatovani" localSheetId="2">[1]parametry!$C$4</definedName>
    <definedName name="material_formatovani" localSheetId="3">[1]parametry!$C$4</definedName>
    <definedName name="material_formatovani" localSheetId="4">[1]parametry!$C$4</definedName>
    <definedName name="material_formatovani">#REF!</definedName>
    <definedName name="material_odpad" localSheetId="1">[1]parametry!$C$5</definedName>
    <definedName name="material_odpad" localSheetId="2">[1]parametry!$C$5</definedName>
    <definedName name="material_odpad" localSheetId="3">[1]parametry!$C$5</definedName>
    <definedName name="material_odpad" localSheetId="4">[1]parametry!$C$5</definedName>
    <definedName name="material_odpad">#REF!</definedName>
    <definedName name="Nie">tiskopis!$G$25</definedName>
    <definedName name="_xlnm.Print_Area" localSheetId="0">tiskopis!$A$1:$J$93</definedName>
    <definedName name="olepeni" localSheetId="1">[1]tiskopis!$I$14</definedName>
    <definedName name="olepeni" localSheetId="2">[1]tiskopis!$I$14</definedName>
    <definedName name="olepeni" localSheetId="3">[1]tiskopis!$I$14</definedName>
    <definedName name="olepeni" localSheetId="4">[1]tiskopis!$I$14</definedName>
    <definedName name="olepeni">tiskopis!#REF!</definedName>
    <definedName name="rozvoz" localSheetId="1">[1]tiskopis!$I$15</definedName>
    <definedName name="rozvoz" localSheetId="2">[1]tiskopis!$I$15</definedName>
    <definedName name="rozvoz" localSheetId="3">[1]tiskopis!$I$15</definedName>
    <definedName name="rozvoz" localSheetId="4">[1]tiskopis!$I$15</definedName>
    <definedName name="rozvoz">tiskopis!$H$20</definedName>
    <definedName name="sleva" localSheetId="1">[1]tiskopis!$D$14</definedName>
    <definedName name="sleva" localSheetId="2">[1]tiskopis!$D$14</definedName>
    <definedName name="sleva" localSheetId="3">[1]tiskopis!$D$14</definedName>
    <definedName name="sleva" localSheetId="4">[1]tiskopis!$D$14</definedName>
    <definedName name="sleva">tiskopis!$G$10</definedName>
    <definedName name="vrtani" localSheetId="1">[1]parametry!$C$14</definedName>
    <definedName name="vrtani" localSheetId="2">[1]parametry!$C$14</definedName>
    <definedName name="vrtani" localSheetId="3">[1]parametry!$C$14</definedName>
    <definedName name="vrtani" localSheetId="4">[1]parametry!$C$14</definedName>
    <definedName name="vrtani">#REF!</definedName>
    <definedName name="zisk" localSheetId="1">[1]parametry!$C$15</definedName>
    <definedName name="zisk" localSheetId="2">[1]parametry!$C$15</definedName>
    <definedName name="zisk" localSheetId="3">[1]parametry!$C$15</definedName>
    <definedName name="zisk" localSheetId="4">[1]parametry!$C$15</definedName>
    <definedName name="zisk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3" l="1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24" i="3"/>
  <c r="H23" i="3"/>
  <c r="G15" i="3" l="1"/>
  <c r="L24" i="3" l="1"/>
  <c r="L25" i="3"/>
  <c r="L26" i="3"/>
  <c r="L27" i="3"/>
  <c r="L28" i="3"/>
  <c r="L29" i="3"/>
  <c r="L30" i="3"/>
  <c r="L31" i="3"/>
  <c r="L32" i="3"/>
  <c r="L45" i="3"/>
  <c r="L46" i="3"/>
  <c r="L47" i="3"/>
  <c r="L48" i="3"/>
  <c r="L49" i="3"/>
  <c r="L50" i="3"/>
  <c r="L51" i="3"/>
  <c r="L52" i="3"/>
  <c r="L53" i="3"/>
  <c r="L54" i="3"/>
  <c r="L55" i="3"/>
  <c r="L56" i="3"/>
  <c r="L23" i="3"/>
  <c r="L57" i="3" l="1"/>
  <c r="H46" i="3" s="1"/>
  <c r="H45" i="3" l="1"/>
  <c r="H47" i="3" s="1"/>
  <c r="H48" i="3" s="1"/>
  <c r="C10" i="8"/>
  <c r="C7" i="8" l="1"/>
  <c r="D7" i="8" s="1"/>
  <c r="E7" i="8" s="1"/>
  <c r="F7" i="8" s="1"/>
  <c r="D4" i="8"/>
  <c r="E4" i="8" s="1"/>
  <c r="F4" i="8" s="1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E10" i="8" l="1"/>
  <c r="H7" i="8"/>
  <c r="H10" i="8" l="1"/>
  <c r="J9" i="8" s="1"/>
</calcChain>
</file>

<file path=xl/sharedStrings.xml><?xml version="1.0" encoding="utf-8"?>
<sst xmlns="http://schemas.openxmlformats.org/spreadsheetml/2006/main" count="565" uniqueCount="317">
  <si>
    <r>
      <t xml:space="preserve">Hotová dvířka Démos
</t>
    </r>
    <r>
      <rPr>
        <b/>
        <u/>
        <sz val="18"/>
        <color rgb="FFFFFFFF"/>
        <rFont val="Arial"/>
        <family val="2"/>
        <charset val="238"/>
      </rPr>
      <t>TecnoGlas SENOSAN a Egger PerfectSense MAT</t>
    </r>
  </si>
  <si>
    <t>Objednatel:</t>
  </si>
  <si>
    <t>Firma:</t>
  </si>
  <si>
    <t>IČO:</t>
  </si>
  <si>
    <t>Adresa:</t>
  </si>
  <si>
    <t xml:space="preserve">  Výška (x)</t>
  </si>
  <si>
    <t>telefon:</t>
  </si>
  <si>
    <t>email:</t>
  </si>
  <si>
    <t>Šířka (y)</t>
  </si>
  <si>
    <t>Dekor:</t>
  </si>
  <si>
    <t xml:space="preserve">Tecnoglas SENOSAN 2801 SCR 1str Bílá zářivá </t>
  </si>
  <si>
    <t>Dodání na pobočku:</t>
  </si>
  <si>
    <t>Hradec Králové (dispecink.hk@demos-trade.com)</t>
  </si>
  <si>
    <r>
      <t>Jednotná cena za m</t>
    </r>
    <r>
      <rPr>
        <b/>
        <sz val="14"/>
        <color theme="0"/>
        <rFont val="Calibri"/>
        <family val="2"/>
        <charset val="238"/>
      </rPr>
      <t>²</t>
    </r>
  </si>
  <si>
    <t>Olepení:</t>
  </si>
  <si>
    <t xml:space="preserve">   PUR, voděodolné lepení</t>
  </si>
  <si>
    <t>Jednostranný lesk - Bílá</t>
  </si>
  <si>
    <t>Doprava:</t>
  </si>
  <si>
    <t>Jednostranný lesk - Bílá SCR</t>
  </si>
  <si>
    <t xml:space="preserve">Oboustranný lesk - Bílá </t>
  </si>
  <si>
    <t>Oboustranný lesk SCR dekory</t>
  </si>
  <si>
    <t>Vyplňnte prosím políčka označená modrou barvou.</t>
  </si>
  <si>
    <t>NOVĚ PerfectSense</t>
  </si>
  <si>
    <t>Minimální rozměr dílce je 100 x 100 mm.</t>
  </si>
  <si>
    <t>Dekóry</t>
  </si>
  <si>
    <t>Sloupec1</t>
  </si>
  <si>
    <t>Pobočky</t>
  </si>
  <si>
    <t>Sloupec2</t>
  </si>
  <si>
    <t>Výška (x):</t>
  </si>
  <si>
    <t>Šířka (y):</t>
  </si>
  <si>
    <t>Počet</t>
  </si>
  <si>
    <t>Cena dvířkoviny:</t>
  </si>
  <si>
    <t>Poznámka:</t>
  </si>
  <si>
    <t xml:space="preserve">Tecnoglas SENOSAN 801 1str Bílá zářivá </t>
  </si>
  <si>
    <t>Brno (dispecink.brno@demos-trade.com)</t>
  </si>
  <si>
    <t>Brno</t>
  </si>
  <si>
    <t>kusů:</t>
  </si>
  <si>
    <t xml:space="preserve">Tecnoglas SENOSAN 802 1str Bílá krém </t>
  </si>
  <si>
    <t>České Budějovice (dispecink.cb@demos-trade.com)</t>
  </si>
  <si>
    <t>České Budějovice</t>
  </si>
  <si>
    <t>1.</t>
  </si>
  <si>
    <t>mm</t>
  </si>
  <si>
    <t>ks</t>
  </si>
  <si>
    <t>Havlíčkův Brod (dispecink.hb@demos-trade.com)</t>
  </si>
  <si>
    <t>Havlíčkův Brod</t>
  </si>
  <si>
    <t>2.</t>
  </si>
  <si>
    <t xml:space="preserve">Tecnoglas SENOSAN 801 Bílá zářivá </t>
  </si>
  <si>
    <t>Hradec Králové</t>
  </si>
  <si>
    <t>3.</t>
  </si>
  <si>
    <t xml:space="preserve">Tecnoglas SENOSAN 804 Stříbrná </t>
  </si>
  <si>
    <t>Liberec (dispecink.liberec@demos-trade.com)</t>
  </si>
  <si>
    <t>Liberec</t>
  </si>
  <si>
    <t>4.</t>
  </si>
  <si>
    <t xml:space="preserve">Tecnoglas SENOSAN 806 Antracit </t>
  </si>
  <si>
    <t>Litoměřice (dispecink.litomerice@demos-trade.com)</t>
  </si>
  <si>
    <t>Litoměřice</t>
  </si>
  <si>
    <t>5.</t>
  </si>
  <si>
    <t>Olomouc (dispecink.olomouc@demos-trade.com)</t>
  </si>
  <si>
    <t>Olomouc</t>
  </si>
  <si>
    <t>6.</t>
  </si>
  <si>
    <t xml:space="preserve">Tecnoglas SENOSAN 2801 SCR Bílá zářivá </t>
  </si>
  <si>
    <t>Opava (dispecink.opava@demos-trade.com)</t>
  </si>
  <si>
    <t>Ostrava</t>
  </si>
  <si>
    <t>7.</t>
  </si>
  <si>
    <t xml:space="preserve">Tecnoglas SENOSAN 2802 SCR Bílá krém </t>
  </si>
  <si>
    <t>Ostrava (dispecink.ostrava@demos-trade.com)</t>
  </si>
  <si>
    <t>8.</t>
  </si>
  <si>
    <t xml:space="preserve">Tecnoglas SENOSAN 2803 SCR Černá </t>
  </si>
  <si>
    <t>Plzeň (dispecink.plzen@demos-trade.com)</t>
  </si>
  <si>
    <t>Plzeň</t>
  </si>
  <si>
    <t>9.</t>
  </si>
  <si>
    <t xml:space="preserve">Tecnoglas SENOSAN 2811 SCR Béžová </t>
  </si>
  <si>
    <t>Praha (dvirka.praha@demos-trade.com)</t>
  </si>
  <si>
    <t>Praha</t>
  </si>
  <si>
    <t>10.</t>
  </si>
  <si>
    <t>Třebotov (dispecink.trebotov@demos-trade.com)</t>
  </si>
  <si>
    <t>Třebotov</t>
  </si>
  <si>
    <t>11.</t>
  </si>
  <si>
    <t>PerfectSense W1000 PM Bílá prémium</t>
  </si>
  <si>
    <t>Uherské Hradiště (dispecink.hradiste@demos-trade.com)</t>
  </si>
  <si>
    <t>Uherské Hradiště</t>
  </si>
  <si>
    <t>12.</t>
  </si>
  <si>
    <t>PerfectSense W1100 PM Alpská bílá</t>
  </si>
  <si>
    <t>13.</t>
  </si>
  <si>
    <t>PerfectSense U702 PM Kašmír</t>
  </si>
  <si>
    <t>14.</t>
  </si>
  <si>
    <t>15.</t>
  </si>
  <si>
    <t>16.</t>
  </si>
  <si>
    <t>17.</t>
  </si>
  <si>
    <t>18.</t>
  </si>
  <si>
    <t>19.</t>
  </si>
  <si>
    <t>20.</t>
  </si>
  <si>
    <t>PerfectSense U961 PM Grafitově šedá</t>
  </si>
  <si>
    <t>21.</t>
  </si>
  <si>
    <t>PerfectSense U999 PM Černá</t>
  </si>
  <si>
    <t>22.</t>
  </si>
  <si>
    <t>Celkem dvířkovina</t>
  </si>
  <si>
    <t>Podpis zákazníka:</t>
  </si>
  <si>
    <r>
      <t>Balné 72 Kč/m</t>
    </r>
    <r>
      <rPr>
        <sz val="10"/>
        <color theme="0"/>
        <rFont val="Calibri"/>
        <family val="2"/>
        <charset val="238"/>
      </rPr>
      <t>²</t>
    </r>
  </si>
  <si>
    <t>Celkem cena bez DPH</t>
  </si>
  <si>
    <t>Celkem cena s DPH</t>
  </si>
  <si>
    <t>Přehled dekorů:</t>
  </si>
  <si>
    <t>LESK</t>
  </si>
  <si>
    <t>­</t>
  </si>
  <si>
    <t>802, 2802</t>
  </si>
  <si>
    <t>801, 2801</t>
  </si>
  <si>
    <t>Opařany</t>
  </si>
  <si>
    <t>Opava</t>
  </si>
  <si>
    <t>100 00</t>
  </si>
  <si>
    <t>299 99</t>
  </si>
  <si>
    <t>Modletice</t>
  </si>
  <si>
    <t>MOD</t>
  </si>
  <si>
    <t>300 00</t>
  </si>
  <si>
    <t>349 99</t>
  </si>
  <si>
    <t>Ejpovice</t>
  </si>
  <si>
    <t>EJP</t>
  </si>
  <si>
    <t>350 00</t>
  </si>
  <si>
    <t>369 99</t>
  </si>
  <si>
    <t>Karlovy Vary</t>
  </si>
  <si>
    <t>KVA</t>
  </si>
  <si>
    <t>370 00</t>
  </si>
  <si>
    <t>392 99</t>
  </si>
  <si>
    <t>BUD</t>
  </si>
  <si>
    <t>393 00</t>
  </si>
  <si>
    <t>396 99</t>
  </si>
  <si>
    <t>Jihlava</t>
  </si>
  <si>
    <t>JIH</t>
  </si>
  <si>
    <t>397 00</t>
  </si>
  <si>
    <t>399 99</t>
  </si>
  <si>
    <t>400 00</t>
  </si>
  <si>
    <t>459 99</t>
  </si>
  <si>
    <t>Ústí nad Labem</t>
  </si>
  <si>
    <t>UST</t>
  </si>
  <si>
    <t>460 00</t>
  </si>
  <si>
    <t>469 99</t>
  </si>
  <si>
    <t>LIB</t>
  </si>
  <si>
    <t>470 00</t>
  </si>
  <si>
    <t>499 99</t>
  </si>
  <si>
    <t>Ústí n.Labem</t>
  </si>
  <si>
    <t>500 00</t>
  </si>
  <si>
    <t>510 99</t>
  </si>
  <si>
    <t>HRK</t>
  </si>
  <si>
    <t>511 00</t>
  </si>
  <si>
    <t>514 99</t>
  </si>
  <si>
    <t>515 00</t>
  </si>
  <si>
    <t>536 99</t>
  </si>
  <si>
    <t>537 00</t>
  </si>
  <si>
    <t>539 99</t>
  </si>
  <si>
    <t>Vysoké Mýto</t>
  </si>
  <si>
    <t>VYS</t>
  </si>
  <si>
    <t>540 00</t>
  </si>
  <si>
    <t>559 99</t>
  </si>
  <si>
    <t>560 00</t>
  </si>
  <si>
    <t>579 99</t>
  </si>
  <si>
    <t>580 00</t>
  </si>
  <si>
    <t>589 99</t>
  </si>
  <si>
    <t>590 00</t>
  </si>
  <si>
    <t>685 99</t>
  </si>
  <si>
    <t>BRN</t>
  </si>
  <si>
    <t>686 00</t>
  </si>
  <si>
    <t>688 99</t>
  </si>
  <si>
    <t>Zlín</t>
  </si>
  <si>
    <t>ZLN</t>
  </si>
  <si>
    <t>689 00</t>
  </si>
  <si>
    <t>699 99</t>
  </si>
  <si>
    <t>700 00</t>
  </si>
  <si>
    <t>749 99</t>
  </si>
  <si>
    <t>OVA</t>
  </si>
  <si>
    <t>750 00</t>
  </si>
  <si>
    <t>754 99</t>
  </si>
  <si>
    <t>Prostějov</t>
  </si>
  <si>
    <t>PRO</t>
  </si>
  <si>
    <t>755 00</t>
  </si>
  <si>
    <t>756 23</t>
  </si>
  <si>
    <t>756 24</t>
  </si>
  <si>
    <t>756 30</t>
  </si>
  <si>
    <t>756 31</t>
  </si>
  <si>
    <t>756 40</t>
  </si>
  <si>
    <t>756 41</t>
  </si>
  <si>
    <t>759 99</t>
  </si>
  <si>
    <t>760 00</t>
  </si>
  <si>
    <t>766 99</t>
  </si>
  <si>
    <t>767 00</t>
  </si>
  <si>
    <t>768 03</t>
  </si>
  <si>
    <t>768 04</t>
  </si>
  <si>
    <t>768 05</t>
  </si>
  <si>
    <t>768 06</t>
  </si>
  <si>
    <t>790 99</t>
  </si>
  <si>
    <t>791 00</t>
  </si>
  <si>
    <t>793 75</t>
  </si>
  <si>
    <t>793 76</t>
  </si>
  <si>
    <t>793 77</t>
  </si>
  <si>
    <t>795 99</t>
  </si>
  <si>
    <t>796 00</t>
  </si>
  <si>
    <t>799 99</t>
  </si>
  <si>
    <t>KG</t>
  </si>
  <si>
    <t>cbm</t>
  </si>
  <si>
    <t>zona 1</t>
  </si>
  <si>
    <t>zona 2</t>
  </si>
  <si>
    <t>zona 3</t>
  </si>
  <si>
    <t>zona 4</t>
  </si>
  <si>
    <t>50</t>
  </si>
  <si>
    <t>0,2</t>
  </si>
  <si>
    <t>127</t>
  </si>
  <si>
    <t>186</t>
  </si>
  <si>
    <t>216</t>
  </si>
  <si>
    <t>275</t>
  </si>
  <si>
    <t>75</t>
  </si>
  <si>
    <t>0,3</t>
  </si>
  <si>
    <t>160</t>
  </si>
  <si>
    <t>237</t>
  </si>
  <si>
    <t>265</t>
  </si>
  <si>
    <t>329</t>
  </si>
  <si>
    <t>100</t>
  </si>
  <si>
    <t>0,4</t>
  </si>
  <si>
    <t>248</t>
  </si>
  <si>
    <t>324</t>
  </si>
  <si>
    <t>361</t>
  </si>
  <si>
    <t>426</t>
  </si>
  <si>
    <t>150</t>
  </si>
  <si>
    <t>0,6</t>
  </si>
  <si>
    <t>260</t>
  </si>
  <si>
    <t>378</t>
  </si>
  <si>
    <t>420</t>
  </si>
  <si>
    <t>550</t>
  </si>
  <si>
    <t>200</t>
  </si>
  <si>
    <t>0,8</t>
  </si>
  <si>
    <t>306</t>
  </si>
  <si>
    <t>470</t>
  </si>
  <si>
    <t>530</t>
  </si>
  <si>
    <t>670</t>
  </si>
  <si>
    <t>250</t>
  </si>
  <si>
    <t>1</t>
  </si>
  <si>
    <t>381</t>
  </si>
  <si>
    <t>583</t>
  </si>
  <si>
    <t>690</t>
  </si>
  <si>
    <t>769</t>
  </si>
  <si>
    <t>300</t>
  </si>
  <si>
    <t>1,2</t>
  </si>
  <si>
    <t>480</t>
  </si>
  <si>
    <t>695</t>
  </si>
  <si>
    <t>764</t>
  </si>
  <si>
    <t>863</t>
  </si>
  <si>
    <t>350</t>
  </si>
  <si>
    <t>1.4</t>
  </si>
  <si>
    <t>546</t>
  </si>
  <si>
    <t>729</t>
  </si>
  <si>
    <t>834</t>
  </si>
  <si>
    <t>929</t>
  </si>
  <si>
    <t>400</t>
  </si>
  <si>
    <t>1,6</t>
  </si>
  <si>
    <t>609</t>
  </si>
  <si>
    <t>779</t>
  </si>
  <si>
    <t>902</t>
  </si>
  <si>
    <t>1046</t>
  </si>
  <si>
    <t>450</t>
  </si>
  <si>
    <t>1,8</t>
  </si>
  <si>
    <t>662</t>
  </si>
  <si>
    <t>849</t>
  </si>
  <si>
    <t>962</t>
  </si>
  <si>
    <t>1170</t>
  </si>
  <si>
    <t>500</t>
  </si>
  <si>
    <t>2</t>
  </si>
  <si>
    <t>716</t>
  </si>
  <si>
    <t>935</t>
  </si>
  <si>
    <t>1038</t>
  </si>
  <si>
    <t>1285</t>
  </si>
  <si>
    <t>600</t>
  </si>
  <si>
    <t>2,4</t>
  </si>
  <si>
    <t>792</t>
  </si>
  <si>
    <t>1031</t>
  </si>
  <si>
    <t>1139</t>
  </si>
  <si>
    <t>1520</t>
  </si>
  <si>
    <t>700</t>
  </si>
  <si>
    <t>2,8</t>
  </si>
  <si>
    <t>838</t>
  </si>
  <si>
    <t>1111</t>
  </si>
  <si>
    <t>1310</t>
  </si>
  <si>
    <t>1745</t>
  </si>
  <si>
    <t>800</t>
  </si>
  <si>
    <t>3,2</t>
  </si>
  <si>
    <t>865</t>
  </si>
  <si>
    <t>1218</t>
  </si>
  <si>
    <t>1442</t>
  </si>
  <si>
    <t>1933</t>
  </si>
  <si>
    <t>1000</t>
  </si>
  <si>
    <t>4</t>
  </si>
  <si>
    <t>927</t>
  </si>
  <si>
    <t>1400</t>
  </si>
  <si>
    <t>1697</t>
  </si>
  <si>
    <t>2289</t>
  </si>
  <si>
    <t>1500</t>
  </si>
  <si>
    <t>6</t>
  </si>
  <si>
    <t>1117</t>
  </si>
  <si>
    <t>1818</t>
  </si>
  <si>
    <t>2234</t>
  </si>
  <si>
    <t>3142</t>
  </si>
  <si>
    <t>2000</t>
  </si>
  <si>
    <t>8</t>
  </si>
  <si>
    <t>1315</t>
  </si>
  <si>
    <t>2279</t>
  </si>
  <si>
    <t>2822</t>
  </si>
  <si>
    <t>4019</t>
  </si>
  <si>
    <t>2500</t>
  </si>
  <si>
    <t>10</t>
  </si>
  <si>
    <t>1587</t>
  </si>
  <si>
    <t>2845</t>
  </si>
  <si>
    <t>3533</t>
  </si>
  <si>
    <t>5029</t>
  </si>
  <si>
    <t>psč</t>
  </si>
  <si>
    <t>z:</t>
  </si>
  <si>
    <t>zóna:</t>
  </si>
  <si>
    <t>do:</t>
  </si>
  <si>
    <t>cena:</t>
  </si>
  <si>
    <t>hmotnost</t>
  </si>
  <si>
    <t>kg</t>
  </si>
  <si>
    <t>Verze: 3_2021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</si>
</sst>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\ &quot;Kč&quot;"/>
    <numFmt numFmtId="166" formatCode="000\ 00"/>
    <numFmt numFmtId="167" formatCode="_-* #,##0\ &quot;Kč&quot;_-;\-* #,##0\ &quot;Kč&quot;_-;_-* &quot;-&quot;??\ &quot;Kč&quot;_-;_-@_-"/>
    <numFmt numFmtId="168" formatCode="#,##0.0\ &quot;Kč&quot;"/>
    <numFmt numFmtId="169" formatCode="_-* #,##0.00\ [$€-1]_-;\-* #,##0.00\ [$€-1]_-;_-* &quot;-&quot;??\ [$€-1]_-;_-@_-"/>
    <numFmt numFmtId="170" formatCode="_-* #,##0\ [$Kč-405]_-;\-* #,##0\ [$Kč-405]_-;_-* &quot;-&quot;??\ [$Kč-405]_-;_-@_-"/>
  </numFmts>
  <fonts count="3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3"/>
      <color indexed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6"/>
      <name val="Arial"/>
      <family val="2"/>
      <charset val="238"/>
    </font>
    <font>
      <b/>
      <strike/>
      <sz val="10"/>
      <name val="Arial"/>
      <family val="2"/>
      <charset val="238"/>
    </font>
    <font>
      <b/>
      <sz val="10"/>
      <name val="Arial"/>
      <family val="2"/>
    </font>
    <font>
      <b/>
      <sz val="18"/>
      <color indexed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222222"/>
      <name val="Arial"/>
      <family val="2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4"/>
      <color theme="0"/>
      <name val="Calibri"/>
      <family val="2"/>
      <charset val="238"/>
    </font>
    <font>
      <sz val="10"/>
      <color theme="0"/>
      <name val="Arial"/>
      <family val="2"/>
      <charset val="238"/>
    </font>
    <font>
      <b/>
      <sz val="18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indexed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0"/>
      <name val="Calibri"/>
      <family val="2"/>
      <charset val="238"/>
    </font>
    <font>
      <sz val="1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u/>
      <sz val="18"/>
      <color rgb="FFFFFFFF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9FE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</cellStyleXfs>
  <cellXfs count="186">
    <xf numFmtId="0" fontId="0" fillId="0" borderId="0" xfId="0"/>
    <xf numFmtId="0" fontId="1" fillId="0" borderId="0" xfId="3" applyAlignment="1" applyProtection="1">
      <alignment horizontal="right"/>
      <protection hidden="1"/>
    </xf>
    <xf numFmtId="0" fontId="1" fillId="0" borderId="0" xfId="3" applyProtection="1">
      <protection hidden="1"/>
    </xf>
    <xf numFmtId="0" fontId="1" fillId="0" borderId="2" xfId="3" applyBorder="1" applyProtection="1">
      <protection hidden="1"/>
    </xf>
    <xf numFmtId="0" fontId="5" fillId="0" borderId="0" xfId="3" applyFont="1" applyAlignment="1" applyProtection="1">
      <alignment horizontal="left" indent="1"/>
      <protection hidden="1"/>
    </xf>
    <xf numFmtId="0" fontId="6" fillId="0" borderId="0" xfId="3" applyFont="1" applyAlignment="1" applyProtection="1">
      <alignment horizontal="right"/>
      <protection hidden="1"/>
    </xf>
    <xf numFmtId="0" fontId="10" fillId="0" borderId="0" xfId="3" applyFont="1" applyProtection="1">
      <protection hidden="1"/>
    </xf>
    <xf numFmtId="0" fontId="1" fillId="0" borderId="5" xfId="3" applyBorder="1" applyProtection="1">
      <protection hidden="1"/>
    </xf>
    <xf numFmtId="0" fontId="1" fillId="0" borderId="0" xfId="3" applyBorder="1" applyProtection="1">
      <protection hidden="1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0" fontId="5" fillId="3" borderId="1" xfId="0" applyNumberFormat="1" applyFont="1" applyFill="1" applyBorder="1" applyAlignment="1" applyProtection="1">
      <alignment horizontal="center" vertical="top"/>
    </xf>
    <xf numFmtId="0" fontId="5" fillId="3" borderId="1" xfId="0" applyNumberFormat="1" applyFont="1" applyFill="1" applyBorder="1" applyAlignment="1" applyProtection="1">
      <alignment horizontal="left" vertical="top"/>
    </xf>
    <xf numFmtId="0" fontId="0" fillId="0" borderId="1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2" xfId="0" applyBorder="1"/>
    <xf numFmtId="0" fontId="5" fillId="0" borderId="9" xfId="0" applyNumberFormat="1" applyFont="1" applyFill="1" applyBorder="1" applyAlignment="1" applyProtection="1">
      <alignment horizontal="center" vertical="top"/>
    </xf>
    <xf numFmtId="166" fontId="0" fillId="3" borderId="1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1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5" fillId="0" borderId="14" xfId="0" applyNumberFormat="1" applyFont="1" applyFill="1" applyBorder="1" applyAlignment="1" applyProtection="1">
      <alignment horizontal="center" vertical="top"/>
    </xf>
    <xf numFmtId="0" fontId="0" fillId="3" borderId="1" xfId="0" applyFill="1" applyBorder="1" applyAlignment="1">
      <alignment horizontal="center"/>
    </xf>
    <xf numFmtId="0" fontId="0" fillId="0" borderId="15" xfId="0" applyBorder="1"/>
    <xf numFmtId="2" fontId="5" fillId="0" borderId="1" xfId="0" applyNumberFormat="1" applyFont="1" applyFill="1" applyBorder="1" applyAlignment="1" applyProtection="1">
      <alignment horizontal="center" vertical="top"/>
    </xf>
    <xf numFmtId="165" fontId="1" fillId="0" borderId="0" xfId="3" applyNumberFormat="1" applyProtection="1">
      <protection hidden="1"/>
    </xf>
    <xf numFmtId="0" fontId="1" fillId="0" borderId="0" xfId="3" applyFill="1" applyProtection="1">
      <protection hidden="1"/>
    </xf>
    <xf numFmtId="0" fontId="6" fillId="0" borderId="0" xfId="3" applyFont="1" applyBorder="1" applyAlignment="1" applyProtection="1">
      <alignment horizontal="right"/>
      <protection hidden="1"/>
    </xf>
    <xf numFmtId="168" fontId="1" fillId="0" borderId="0" xfId="3" applyNumberFormat="1" applyProtection="1">
      <protection hidden="1"/>
    </xf>
    <xf numFmtId="0" fontId="8" fillId="0" borderId="0" xfId="3" applyFont="1" applyBorder="1" applyAlignment="1" applyProtection="1">
      <alignment vertical="center"/>
      <protection hidden="1"/>
    </xf>
    <xf numFmtId="0" fontId="8" fillId="0" borderId="0" xfId="3" applyFont="1" applyBorder="1" applyAlignment="1" applyProtection="1">
      <alignment horizontal="left" vertical="center"/>
      <protection hidden="1"/>
    </xf>
    <xf numFmtId="0" fontId="1" fillId="0" borderId="19" xfId="3" applyBorder="1" applyAlignment="1" applyProtection="1">
      <alignment horizontal="center"/>
      <protection hidden="1"/>
    </xf>
    <xf numFmtId="0" fontId="1" fillId="0" borderId="22" xfId="3" applyBorder="1" applyAlignment="1" applyProtection="1">
      <alignment horizontal="center"/>
      <protection hidden="1"/>
    </xf>
    <xf numFmtId="0" fontId="14" fillId="0" borderId="0" xfId="3" applyFont="1" applyProtection="1">
      <protection hidden="1"/>
    </xf>
    <xf numFmtId="167" fontId="0" fillId="0" borderId="0" xfId="2" applyNumberFormat="1" applyFont="1"/>
    <xf numFmtId="44" fontId="12" fillId="4" borderId="1" xfId="2" applyFont="1" applyFill="1" applyBorder="1" applyAlignment="1">
      <alignment horizontal="center"/>
    </xf>
    <xf numFmtId="0" fontId="0" fillId="0" borderId="0" xfId="0" applyProtection="1">
      <protection hidden="1"/>
    </xf>
    <xf numFmtId="0" fontId="7" fillId="0" borderId="0" xfId="1" applyAlignment="1" applyProtection="1">
      <alignment wrapText="1"/>
      <protection hidden="1"/>
    </xf>
    <xf numFmtId="0" fontId="1" fillId="0" borderId="0" xfId="3" applyFill="1" applyBorder="1" applyProtection="1">
      <protection hidden="1"/>
    </xf>
    <xf numFmtId="0" fontId="1" fillId="0" borderId="0" xfId="3" applyAlignment="1" applyProtection="1">
      <alignment horizontal="left"/>
      <protection hidden="1"/>
    </xf>
    <xf numFmtId="0" fontId="1" fillId="0" borderId="0" xfId="3" applyFill="1" applyBorder="1" applyAlignment="1" applyProtection="1">
      <alignment horizontal="left" vertical="center"/>
      <protection hidden="1"/>
    </xf>
    <xf numFmtId="0" fontId="6" fillId="0" borderId="0" xfId="3" applyNumberFormat="1" applyFont="1" applyFill="1" applyBorder="1" applyAlignment="1" applyProtection="1">
      <alignment horizontal="center"/>
      <protection hidden="1"/>
    </xf>
    <xf numFmtId="0" fontId="9" fillId="0" borderId="0" xfId="3" applyNumberFormat="1" applyFont="1" applyFill="1" applyBorder="1" applyAlignment="1" applyProtection="1">
      <alignment horizontal="center"/>
      <protection hidden="1"/>
    </xf>
    <xf numFmtId="164" fontId="1" fillId="0" borderId="0" xfId="4" applyFont="1" applyFill="1" applyBorder="1" applyProtection="1">
      <protection hidden="1"/>
    </xf>
    <xf numFmtId="165" fontId="1" fillId="0" borderId="0" xfId="3" applyNumberFormat="1" applyFill="1" applyBorder="1" applyProtection="1">
      <protection hidden="1"/>
    </xf>
    <xf numFmtId="0" fontId="13" fillId="0" borderId="0" xfId="0" applyFont="1" applyFill="1" applyAlignment="1" applyProtection="1">
      <alignment horizontal="left" wrapText="1"/>
      <protection hidden="1"/>
    </xf>
    <xf numFmtId="0" fontId="16" fillId="0" borderId="0" xfId="3" applyFont="1" applyProtection="1">
      <protection hidden="1"/>
    </xf>
    <xf numFmtId="0" fontId="1" fillId="0" borderId="24" xfId="3" applyFill="1" applyBorder="1" applyAlignment="1" applyProtection="1">
      <alignment horizontal="center"/>
      <protection hidden="1"/>
    </xf>
    <xf numFmtId="0" fontId="11" fillId="0" borderId="3" xfId="3" applyFont="1" applyFill="1" applyBorder="1" applyAlignment="1" applyProtection="1">
      <alignment horizontal="center"/>
      <protection hidden="1"/>
    </xf>
    <xf numFmtId="0" fontId="11" fillId="0" borderId="4" xfId="3" applyFont="1" applyFill="1" applyBorder="1" applyAlignment="1" applyProtection="1">
      <alignment horizontal="center"/>
      <protection hidden="1"/>
    </xf>
    <xf numFmtId="0" fontId="11" fillId="0" borderId="5" xfId="3" applyFont="1" applyFill="1" applyBorder="1" applyAlignment="1" applyProtection="1">
      <alignment horizontal="center"/>
      <protection hidden="1"/>
    </xf>
    <xf numFmtId="0" fontId="11" fillId="0" borderId="25" xfId="3" applyFont="1" applyFill="1" applyBorder="1" applyAlignment="1" applyProtection="1">
      <alignment horizontal="center"/>
      <protection hidden="1"/>
    </xf>
    <xf numFmtId="0" fontId="11" fillId="0" borderId="10" xfId="3" applyFont="1" applyFill="1" applyBorder="1" applyAlignment="1" applyProtection="1">
      <alignment horizontal="center"/>
      <protection hidden="1"/>
    </xf>
    <xf numFmtId="0" fontId="1" fillId="0" borderId="6" xfId="3" applyBorder="1" applyProtection="1">
      <protection hidden="1"/>
    </xf>
    <xf numFmtId="0" fontId="1" fillId="0" borderId="11" xfId="3" applyBorder="1" applyProtection="1">
      <protection hidden="1"/>
    </xf>
    <xf numFmtId="0" fontId="1" fillId="0" borderId="10" xfId="3" applyBorder="1" applyProtection="1">
      <protection hidden="1"/>
    </xf>
    <xf numFmtId="0" fontId="1" fillId="0" borderId="0" xfId="3" applyBorder="1" applyAlignment="1" applyProtection="1">
      <alignment horizontal="right"/>
      <protection hidden="1"/>
    </xf>
    <xf numFmtId="0" fontId="19" fillId="6" borderId="3" xfId="3" applyFont="1" applyFill="1" applyBorder="1" applyAlignment="1" applyProtection="1">
      <alignment vertical="center"/>
      <protection hidden="1"/>
    </xf>
    <xf numFmtId="0" fontId="21" fillId="6" borderId="4" xfId="3" applyFont="1" applyFill="1" applyBorder="1" applyProtection="1">
      <protection hidden="1"/>
    </xf>
    <xf numFmtId="0" fontId="22" fillId="6" borderId="4" xfId="3" applyFont="1" applyFill="1" applyBorder="1" applyAlignment="1" applyProtection="1">
      <alignment horizontal="center"/>
      <protection hidden="1"/>
    </xf>
    <xf numFmtId="0" fontId="22" fillId="6" borderId="25" xfId="3" applyFont="1" applyFill="1" applyBorder="1" applyAlignment="1" applyProtection="1">
      <alignment horizontal="center"/>
      <protection hidden="1"/>
    </xf>
    <xf numFmtId="0" fontId="21" fillId="6" borderId="5" xfId="3" applyFont="1" applyFill="1" applyBorder="1" applyAlignment="1" applyProtection="1">
      <alignment vertical="center"/>
      <protection hidden="1"/>
    </xf>
    <xf numFmtId="0" fontId="21" fillId="6" borderId="0" xfId="3" applyFont="1" applyFill="1" applyBorder="1" applyProtection="1">
      <protection hidden="1"/>
    </xf>
    <xf numFmtId="0" fontId="22" fillId="6" borderId="0" xfId="3" applyFont="1" applyFill="1" applyBorder="1" applyAlignment="1" applyProtection="1">
      <alignment horizontal="center"/>
      <protection hidden="1"/>
    </xf>
    <xf numFmtId="0" fontId="24" fillId="6" borderId="5" xfId="3" applyFont="1" applyFill="1" applyBorder="1" applyProtection="1">
      <protection hidden="1"/>
    </xf>
    <xf numFmtId="0" fontId="24" fillId="6" borderId="0" xfId="3" applyFont="1" applyFill="1" applyBorder="1" applyProtection="1">
      <protection hidden="1"/>
    </xf>
    <xf numFmtId="0" fontId="25" fillId="6" borderId="0" xfId="3" applyFont="1" applyFill="1" applyBorder="1" applyProtection="1">
      <protection hidden="1"/>
    </xf>
    <xf numFmtId="0" fontId="24" fillId="6" borderId="6" xfId="3" applyFont="1" applyFill="1" applyBorder="1" applyProtection="1">
      <protection hidden="1"/>
    </xf>
    <xf numFmtId="0" fontId="24" fillId="6" borderId="2" xfId="3" applyFont="1" applyFill="1" applyBorder="1" applyProtection="1">
      <protection hidden="1"/>
    </xf>
    <xf numFmtId="0" fontId="6" fillId="0" borderId="10" xfId="3" applyFont="1" applyBorder="1" applyProtection="1">
      <protection hidden="1"/>
    </xf>
    <xf numFmtId="0" fontId="6" fillId="0" borderId="0" xfId="3" applyFont="1" applyFill="1" applyBorder="1" applyAlignment="1" applyProtection="1">
      <alignment horizontal="left"/>
      <protection hidden="1"/>
    </xf>
    <xf numFmtId="0" fontId="26" fillId="6" borderId="5" xfId="3" applyFont="1" applyFill="1" applyBorder="1" applyProtection="1">
      <protection hidden="1"/>
    </xf>
    <xf numFmtId="0" fontId="5" fillId="0" borderId="0" xfId="3" applyFont="1" applyBorder="1" applyAlignment="1" applyProtection="1">
      <alignment horizontal="left" vertical="top"/>
      <protection hidden="1"/>
    </xf>
    <xf numFmtId="0" fontId="27" fillId="0" borderId="0" xfId="0" applyFont="1" applyFill="1" applyBorder="1" applyAlignment="1" applyProtection="1">
      <protection hidden="1"/>
    </xf>
    <xf numFmtId="0" fontId="5" fillId="0" borderId="0" xfId="3" applyFont="1" applyProtection="1">
      <protection hidden="1"/>
    </xf>
    <xf numFmtId="0" fontId="5" fillId="0" borderId="0" xfId="3" applyFont="1" applyFill="1" applyProtection="1">
      <protection hidden="1"/>
    </xf>
    <xf numFmtId="0" fontId="28" fillId="0" borderId="0" xfId="0" applyFont="1" applyProtection="1">
      <protection hidden="1"/>
    </xf>
    <xf numFmtId="0" fontId="28" fillId="0" borderId="0" xfId="0" applyFont="1" applyAlignment="1" applyProtection="1">
      <alignment horizontal="left"/>
      <protection hidden="1"/>
    </xf>
    <xf numFmtId="0" fontId="6" fillId="0" borderId="0" xfId="3" applyFont="1" applyProtection="1">
      <protection hidden="1"/>
    </xf>
    <xf numFmtId="0" fontId="1" fillId="5" borderId="18" xfId="3" applyFill="1" applyBorder="1" applyAlignment="1" applyProtection="1">
      <alignment horizontal="center"/>
      <protection locked="0" hidden="1"/>
    </xf>
    <xf numFmtId="0" fontId="1" fillId="5" borderId="21" xfId="3" applyFill="1" applyBorder="1" applyAlignment="1" applyProtection="1">
      <alignment horizontal="center"/>
      <protection locked="0" hidden="1"/>
    </xf>
    <xf numFmtId="0" fontId="1" fillId="5" borderId="19" xfId="3" applyFill="1" applyBorder="1" applyAlignment="1" applyProtection="1">
      <alignment horizontal="center"/>
      <protection locked="0" hidden="1"/>
    </xf>
    <xf numFmtId="0" fontId="1" fillId="5" borderId="22" xfId="3" applyFill="1" applyBorder="1" applyAlignment="1" applyProtection="1">
      <alignment horizontal="center"/>
      <protection locked="0" hidden="1"/>
    </xf>
    <xf numFmtId="0" fontId="15" fillId="0" borderId="0" xfId="3" applyFont="1" applyProtection="1">
      <protection hidden="1"/>
    </xf>
    <xf numFmtId="170" fontId="23" fillId="6" borderId="10" xfId="3" applyNumberFormat="1" applyFont="1" applyFill="1" applyBorder="1" applyAlignment="1" applyProtection="1">
      <alignment horizontal="center"/>
      <protection hidden="1"/>
    </xf>
    <xf numFmtId="167" fontId="0" fillId="0" borderId="0" xfId="0" applyNumberFormat="1" applyAlignment="1" applyProtection="1">
      <alignment horizontal="left"/>
      <protection hidden="1"/>
    </xf>
    <xf numFmtId="170" fontId="24" fillId="6" borderId="10" xfId="3" applyNumberFormat="1" applyFont="1" applyFill="1" applyBorder="1" applyProtection="1">
      <protection hidden="1"/>
    </xf>
    <xf numFmtId="170" fontId="25" fillId="6" borderId="10" xfId="3" applyNumberFormat="1" applyFont="1" applyFill="1" applyBorder="1" applyProtection="1">
      <protection hidden="1"/>
    </xf>
    <xf numFmtId="170" fontId="24" fillId="6" borderId="11" xfId="3" applyNumberFormat="1" applyFont="1" applyFill="1" applyBorder="1" applyProtection="1">
      <protection hidden="1"/>
    </xf>
    <xf numFmtId="164" fontId="1" fillId="0" borderId="0" xfId="4" applyFont="1" applyBorder="1" applyProtection="1">
      <protection hidden="1"/>
    </xf>
    <xf numFmtId="164" fontId="1" fillId="0" borderId="0" xfId="3" applyNumberForma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1" fillId="0" borderId="0" xfId="3" applyFont="1" applyAlignment="1" applyProtection="1">
      <alignment horizontal="left"/>
      <protection hidden="1"/>
    </xf>
    <xf numFmtId="0" fontId="1" fillId="0" borderId="0" xfId="3" applyFont="1" applyProtection="1">
      <protection hidden="1"/>
    </xf>
    <xf numFmtId="0" fontId="5" fillId="0" borderId="0" xfId="3" applyFont="1" applyBorder="1" applyAlignment="1" applyProtection="1">
      <alignment horizontal="left"/>
      <protection hidden="1"/>
    </xf>
    <xf numFmtId="0" fontId="5" fillId="0" borderId="0" xfId="3" applyFont="1" applyFill="1" applyBorder="1" applyAlignment="1" applyProtection="1">
      <alignment horizontal="left"/>
      <protection hidden="1"/>
    </xf>
    <xf numFmtId="0" fontId="29" fillId="6" borderId="5" xfId="3" applyFont="1" applyFill="1" applyBorder="1" applyAlignment="1" applyProtection="1">
      <alignment horizontal="left" vertical="center"/>
      <protection hidden="1"/>
    </xf>
    <xf numFmtId="0" fontId="29" fillId="6" borderId="0" xfId="3" applyFont="1" applyFill="1" applyBorder="1" applyAlignment="1" applyProtection="1">
      <alignment horizontal="left"/>
      <protection hidden="1"/>
    </xf>
    <xf numFmtId="170" fontId="23" fillId="6" borderId="10" xfId="3" applyNumberFormat="1" applyFont="1" applyFill="1" applyBorder="1" applyAlignment="1" applyProtection="1">
      <alignment horizontal="left"/>
      <protection hidden="1"/>
    </xf>
    <xf numFmtId="0" fontId="5" fillId="5" borderId="0" xfId="3" applyFont="1" applyFill="1" applyBorder="1" applyAlignment="1" applyProtection="1">
      <alignment horizontal="left"/>
      <protection hidden="1"/>
    </xf>
    <xf numFmtId="0" fontId="3" fillId="5" borderId="0" xfId="3" applyFont="1" applyFill="1" applyBorder="1" applyAlignment="1" applyProtection="1">
      <alignment horizontal="right" vertical="top"/>
      <protection hidden="1"/>
    </xf>
    <xf numFmtId="0" fontId="1" fillId="5" borderId="16" xfId="3" applyFill="1" applyBorder="1" applyAlignment="1" applyProtection="1">
      <alignment horizontal="center"/>
      <protection locked="0" hidden="1"/>
    </xf>
    <xf numFmtId="0" fontId="1" fillId="0" borderId="17" xfId="3" applyBorder="1" applyAlignment="1" applyProtection="1">
      <alignment horizontal="center"/>
      <protection hidden="1"/>
    </xf>
    <xf numFmtId="0" fontId="1" fillId="5" borderId="17" xfId="3" applyFill="1" applyBorder="1" applyAlignment="1" applyProtection="1">
      <alignment horizontal="center"/>
      <protection locked="0" hidden="1"/>
    </xf>
    <xf numFmtId="0" fontId="1" fillId="0" borderId="17" xfId="3" applyFill="1" applyBorder="1" applyAlignment="1" applyProtection="1">
      <alignment horizontal="center"/>
      <protection hidden="1"/>
    </xf>
    <xf numFmtId="170" fontId="1" fillId="0" borderId="17" xfId="3" applyNumberFormat="1" applyBorder="1" applyProtection="1">
      <protection hidden="1"/>
    </xf>
    <xf numFmtId="0" fontId="1" fillId="0" borderId="19" xfId="3" applyFill="1" applyBorder="1" applyAlignment="1" applyProtection="1">
      <alignment horizontal="center"/>
      <protection hidden="1"/>
    </xf>
    <xf numFmtId="170" fontId="1" fillId="0" borderId="19" xfId="3" applyNumberFormat="1" applyBorder="1" applyProtection="1">
      <protection hidden="1"/>
    </xf>
    <xf numFmtId="0" fontId="1" fillId="0" borderId="27" xfId="3" applyFill="1" applyBorder="1" applyAlignment="1" applyProtection="1">
      <alignment horizontal="center"/>
      <protection hidden="1"/>
    </xf>
    <xf numFmtId="0" fontId="5" fillId="0" borderId="0" xfId="3" applyFont="1" applyFill="1" applyBorder="1" applyAlignment="1" applyProtection="1">
      <alignment horizontal="center"/>
      <protection hidden="1"/>
    </xf>
    <xf numFmtId="0" fontId="5" fillId="0" borderId="37" xfId="3" applyFont="1" applyFill="1" applyBorder="1" applyAlignment="1" applyProtection="1">
      <alignment horizontal="right"/>
      <protection hidden="1"/>
    </xf>
    <xf numFmtId="0" fontId="5" fillId="0" borderId="42" xfId="3" applyFont="1" applyFill="1" applyBorder="1" applyAlignment="1" applyProtection="1">
      <alignment horizontal="right"/>
      <protection hidden="1"/>
    </xf>
    <xf numFmtId="0" fontId="1" fillId="0" borderId="46" xfId="3" applyBorder="1" applyAlignment="1" applyProtection="1">
      <alignment horizontal="right" wrapText="1"/>
      <protection hidden="1"/>
    </xf>
    <xf numFmtId="0" fontId="5" fillId="0" borderId="36" xfId="3" applyFont="1" applyFill="1" applyBorder="1" applyAlignment="1" applyProtection="1">
      <alignment horizontal="right"/>
      <protection hidden="1"/>
    </xf>
    <xf numFmtId="0" fontId="1" fillId="0" borderId="0" xfId="3" applyNumberFormat="1" applyProtection="1">
      <protection hidden="1"/>
    </xf>
    <xf numFmtId="0" fontId="0" fillId="0" borderId="0" xfId="0" applyNumberFormat="1" applyProtection="1">
      <protection hidden="1"/>
    </xf>
    <xf numFmtId="0" fontId="19" fillId="6" borderId="2" xfId="3" applyFont="1" applyFill="1" applyBorder="1" applyAlignment="1" applyProtection="1">
      <alignment horizontal="center"/>
      <protection hidden="1"/>
    </xf>
    <xf numFmtId="0" fontId="29" fillId="6" borderId="5" xfId="3" applyFont="1" applyFill="1" applyBorder="1" applyAlignment="1" applyProtection="1">
      <alignment vertical="center"/>
      <protection hidden="1"/>
    </xf>
    <xf numFmtId="0" fontId="19" fillId="6" borderId="2" xfId="3" applyFont="1" applyFill="1" applyBorder="1" applyProtection="1">
      <protection hidden="1"/>
    </xf>
    <xf numFmtId="0" fontId="3" fillId="0" borderId="0" xfId="3" applyFont="1" applyFill="1" applyBorder="1" applyAlignment="1" applyProtection="1">
      <alignment horizontal="right" vertical="top"/>
      <protection hidden="1"/>
    </xf>
    <xf numFmtId="0" fontId="11" fillId="0" borderId="0" xfId="3" applyFont="1" applyFill="1" applyBorder="1" applyAlignment="1" applyProtection="1">
      <alignment horizontal="center"/>
      <protection hidden="1"/>
    </xf>
    <xf numFmtId="0" fontId="2" fillId="2" borderId="0" xfId="3" applyFont="1" applyFill="1" applyBorder="1" applyAlignment="1" applyProtection="1">
      <alignment horizontal="center"/>
      <protection hidden="1"/>
    </xf>
    <xf numFmtId="0" fontId="6" fillId="0" borderId="0" xfId="3" applyFont="1" applyFill="1" applyAlignment="1" applyProtection="1">
      <protection hidden="1"/>
    </xf>
    <xf numFmtId="169" fontId="1" fillId="0" borderId="17" xfId="3" applyNumberFormat="1" applyFill="1" applyBorder="1" applyProtection="1">
      <protection hidden="1"/>
    </xf>
    <xf numFmtId="165" fontId="1" fillId="0" borderId="38" xfId="3" applyNumberFormat="1" applyFill="1" applyBorder="1" applyProtection="1">
      <protection hidden="1"/>
    </xf>
    <xf numFmtId="169" fontId="1" fillId="0" borderId="19" xfId="3" applyNumberFormat="1" applyFill="1" applyBorder="1" applyProtection="1">
      <protection hidden="1"/>
    </xf>
    <xf numFmtId="164" fontId="1" fillId="0" borderId="20" xfId="4" applyFont="1" applyFill="1" applyBorder="1" applyProtection="1">
      <protection hidden="1"/>
    </xf>
    <xf numFmtId="165" fontId="1" fillId="0" borderId="20" xfId="3" applyNumberFormat="1" applyFill="1" applyBorder="1" applyProtection="1">
      <protection hidden="1"/>
    </xf>
    <xf numFmtId="49" fontId="5" fillId="0" borderId="0" xfId="0" applyNumberFormat="1" applyFont="1" applyFill="1" applyBorder="1" applyProtection="1">
      <protection hidden="1"/>
    </xf>
    <xf numFmtId="169" fontId="1" fillId="0" borderId="22" xfId="3" applyNumberFormat="1" applyFill="1" applyBorder="1" applyProtection="1">
      <protection hidden="1"/>
    </xf>
    <xf numFmtId="165" fontId="1" fillId="0" borderId="23" xfId="3" applyNumberFormat="1" applyFill="1" applyBorder="1" applyProtection="1">
      <protection hidden="1"/>
    </xf>
    <xf numFmtId="0" fontId="30" fillId="0" borderId="0" xfId="0" applyFont="1" applyAlignment="1" applyProtection="1">
      <alignment horizontal="left"/>
      <protection hidden="1"/>
    </xf>
    <xf numFmtId="0" fontId="30" fillId="0" borderId="0" xfId="0" applyFont="1" applyProtection="1">
      <protection hidden="1"/>
    </xf>
    <xf numFmtId="0" fontId="3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29" fillId="6" borderId="6" xfId="3" applyFont="1" applyFill="1" applyBorder="1" applyAlignment="1" applyProtection="1">
      <alignment vertical="center"/>
      <protection hidden="1"/>
    </xf>
    <xf numFmtId="170" fontId="23" fillId="6" borderId="11" xfId="3" applyNumberFormat="1" applyFont="1" applyFill="1" applyBorder="1" applyAlignment="1" applyProtection="1">
      <alignment horizontal="center"/>
      <protection hidden="1"/>
    </xf>
    <xf numFmtId="0" fontId="11" fillId="0" borderId="0" xfId="3" applyFont="1" applyFill="1" applyBorder="1" applyAlignment="1" applyProtection="1">
      <alignment horizontal="center"/>
      <protection hidden="1"/>
    </xf>
    <xf numFmtId="0" fontId="6" fillId="0" borderId="22" xfId="3" applyFont="1" applyBorder="1" applyAlignment="1" applyProtection="1">
      <alignment horizontal="center"/>
      <protection hidden="1"/>
    </xf>
    <xf numFmtId="0" fontId="2" fillId="2" borderId="0" xfId="3" applyFont="1" applyFill="1" applyBorder="1" applyAlignment="1" applyProtection="1">
      <alignment horizontal="center"/>
      <protection hidden="1"/>
    </xf>
    <xf numFmtId="0" fontId="6" fillId="0" borderId="16" xfId="3" applyFont="1" applyBorder="1" applyAlignment="1" applyProtection="1">
      <alignment horizontal="center"/>
      <protection hidden="1"/>
    </xf>
    <xf numFmtId="0" fontId="6" fillId="0" borderId="17" xfId="3" applyFont="1" applyBorder="1" applyAlignment="1" applyProtection="1">
      <alignment horizontal="center"/>
      <protection hidden="1"/>
    </xf>
    <xf numFmtId="0" fontId="6" fillId="0" borderId="32" xfId="3" applyFont="1" applyBorder="1" applyAlignment="1" applyProtection="1">
      <alignment horizontal="center"/>
      <protection hidden="1"/>
    </xf>
    <xf numFmtId="0" fontId="6" fillId="0" borderId="33" xfId="3" applyFont="1" applyBorder="1" applyAlignment="1" applyProtection="1">
      <alignment horizontal="center"/>
      <protection hidden="1"/>
    </xf>
    <xf numFmtId="0" fontId="6" fillId="0" borderId="30" xfId="3" applyFont="1" applyBorder="1" applyAlignment="1" applyProtection="1">
      <alignment horizontal="center"/>
      <protection hidden="1"/>
    </xf>
    <xf numFmtId="0" fontId="6" fillId="0" borderId="31" xfId="3" applyFont="1" applyBorder="1" applyAlignment="1" applyProtection="1">
      <alignment horizontal="center"/>
      <protection hidden="1"/>
    </xf>
    <xf numFmtId="0" fontId="4" fillId="0" borderId="34" xfId="3" applyFont="1" applyFill="1" applyBorder="1" applyAlignment="1" applyProtection="1">
      <alignment horizontal="left" vertical="center"/>
      <protection hidden="1"/>
    </xf>
    <xf numFmtId="0" fontId="4" fillId="0" borderId="35" xfId="3" applyFont="1" applyFill="1" applyBorder="1" applyAlignment="1" applyProtection="1">
      <alignment horizontal="left" vertical="center"/>
      <protection hidden="1"/>
    </xf>
    <xf numFmtId="0" fontId="4" fillId="0" borderId="36" xfId="3" applyFont="1" applyFill="1" applyBorder="1" applyAlignment="1" applyProtection="1">
      <alignment horizontal="left" vertical="center"/>
      <protection hidden="1"/>
    </xf>
    <xf numFmtId="0" fontId="6" fillId="5" borderId="43" xfId="3" applyFont="1" applyFill="1" applyBorder="1" applyAlignment="1" applyProtection="1">
      <alignment horizontal="center" vertical="center" wrapText="1"/>
      <protection locked="0" hidden="1"/>
    </xf>
    <xf numFmtId="0" fontId="6" fillId="5" borderId="44" xfId="3" applyFont="1" applyFill="1" applyBorder="1" applyAlignment="1" applyProtection="1">
      <alignment horizontal="center" vertical="center" wrapText="1"/>
      <protection locked="0" hidden="1"/>
    </xf>
    <xf numFmtId="0" fontId="6" fillId="5" borderId="45" xfId="3" applyFont="1" applyFill="1" applyBorder="1" applyAlignment="1" applyProtection="1">
      <alignment horizontal="center" vertical="center" wrapText="1"/>
      <protection locked="0" hidden="1"/>
    </xf>
    <xf numFmtId="0" fontId="5" fillId="5" borderId="47" xfId="3" applyFont="1" applyFill="1" applyBorder="1" applyAlignment="1" applyProtection="1">
      <alignment horizontal="center" vertical="center"/>
      <protection locked="0" hidden="1"/>
    </xf>
    <xf numFmtId="0" fontId="5" fillId="5" borderId="48" xfId="3" applyFont="1" applyFill="1" applyBorder="1" applyAlignment="1" applyProtection="1">
      <alignment horizontal="center" vertical="center"/>
      <protection locked="0" hidden="1"/>
    </xf>
    <xf numFmtId="0" fontId="5" fillId="5" borderId="49" xfId="3" applyFont="1" applyFill="1" applyBorder="1" applyAlignment="1" applyProtection="1">
      <alignment horizontal="center" vertical="center"/>
      <protection locked="0" hidden="1"/>
    </xf>
    <xf numFmtId="0" fontId="6" fillId="5" borderId="39" xfId="3" applyFont="1" applyFill="1" applyBorder="1" applyAlignment="1" applyProtection="1">
      <alignment horizontal="center" vertical="center"/>
      <protection locked="0" hidden="1"/>
    </xf>
    <xf numFmtId="0" fontId="6" fillId="5" borderId="40" xfId="3" applyFont="1" applyFill="1" applyBorder="1" applyAlignment="1" applyProtection="1">
      <alignment horizontal="center" vertical="center"/>
      <protection locked="0" hidden="1"/>
    </xf>
    <xf numFmtId="0" fontId="6" fillId="5" borderId="41" xfId="3" applyFont="1" applyFill="1" applyBorder="1" applyAlignment="1" applyProtection="1">
      <alignment horizontal="center" vertical="center"/>
      <protection locked="0" hidden="1"/>
    </xf>
    <xf numFmtId="0" fontId="5" fillId="5" borderId="43" xfId="3" applyFont="1" applyFill="1" applyBorder="1" applyAlignment="1" applyProtection="1">
      <alignment horizontal="center" vertical="center"/>
      <protection locked="0" hidden="1"/>
    </xf>
    <xf numFmtId="0" fontId="5" fillId="5" borderId="44" xfId="3" applyFont="1" applyFill="1" applyBorder="1" applyAlignment="1" applyProtection="1">
      <alignment horizontal="center" vertical="center"/>
      <protection locked="0" hidden="1"/>
    </xf>
    <xf numFmtId="0" fontId="5" fillId="5" borderId="45" xfId="3" applyFont="1" applyFill="1" applyBorder="1" applyAlignment="1" applyProtection="1">
      <alignment horizontal="center" vertical="center"/>
      <protection locked="0" hidden="1"/>
    </xf>
    <xf numFmtId="49" fontId="5" fillId="5" borderId="43" xfId="3" applyNumberFormat="1" applyFont="1" applyFill="1" applyBorder="1" applyAlignment="1" applyProtection="1">
      <alignment horizontal="center" vertical="center"/>
      <protection locked="0" hidden="1"/>
    </xf>
    <xf numFmtId="49" fontId="5" fillId="5" borderId="44" xfId="3" applyNumberFormat="1" applyFont="1" applyFill="1" applyBorder="1" applyAlignment="1" applyProtection="1">
      <alignment horizontal="center" vertical="center"/>
      <protection locked="0" hidden="1"/>
    </xf>
    <xf numFmtId="49" fontId="5" fillId="5" borderId="45" xfId="3" applyNumberFormat="1" applyFont="1" applyFill="1" applyBorder="1" applyAlignment="1" applyProtection="1">
      <alignment horizontal="center" vertical="center"/>
      <protection locked="0" hidden="1"/>
    </xf>
    <xf numFmtId="0" fontId="18" fillId="6" borderId="34" xfId="3" applyFont="1" applyFill="1" applyBorder="1" applyAlignment="1" applyProtection="1">
      <alignment horizontal="center" vertical="center"/>
      <protection hidden="1"/>
    </xf>
    <xf numFmtId="0" fontId="18" fillId="6" borderId="35" xfId="3" applyFont="1" applyFill="1" applyBorder="1" applyAlignment="1" applyProtection="1">
      <alignment horizontal="center" vertical="center"/>
      <protection hidden="1"/>
    </xf>
    <xf numFmtId="0" fontId="18" fillId="6" borderId="36" xfId="3" applyFont="1" applyFill="1" applyBorder="1" applyAlignment="1" applyProtection="1">
      <alignment horizontal="center" vertical="center"/>
      <protection hidden="1"/>
    </xf>
    <xf numFmtId="0" fontId="11" fillId="6" borderId="0" xfId="3" applyFont="1" applyFill="1" applyBorder="1" applyAlignment="1" applyProtection="1">
      <alignment horizontal="center" vertical="center" wrapText="1"/>
      <protection hidden="1"/>
    </xf>
    <xf numFmtId="0" fontId="11" fillId="6" borderId="0" xfId="3" applyFont="1" applyFill="1" applyBorder="1" applyAlignment="1" applyProtection="1">
      <alignment horizontal="center" vertical="center"/>
      <protection hidden="1"/>
    </xf>
    <xf numFmtId="0" fontId="17" fillId="0" borderId="0" xfId="3" applyFont="1" applyFill="1" applyBorder="1" applyAlignment="1" applyProtection="1">
      <alignment horizontal="center"/>
      <protection hidden="1"/>
    </xf>
    <xf numFmtId="0" fontId="3" fillId="0" borderId="0" xfId="3" applyFont="1" applyFill="1" applyBorder="1" applyAlignment="1" applyProtection="1">
      <alignment horizontal="right" vertical="top"/>
      <protection hidden="1"/>
    </xf>
    <xf numFmtId="0" fontId="13" fillId="0" borderId="0" xfId="0" applyFont="1" applyAlignment="1" applyProtection="1">
      <alignment horizontal="left" wrapText="1"/>
      <protection hidden="1"/>
    </xf>
    <xf numFmtId="0" fontId="6" fillId="0" borderId="21" xfId="3" applyFont="1" applyBorder="1" applyAlignment="1" applyProtection="1">
      <alignment horizontal="center"/>
      <protection hidden="1"/>
    </xf>
    <xf numFmtId="0" fontId="6" fillId="0" borderId="26" xfId="3" applyNumberFormat="1" applyFont="1" applyBorder="1" applyAlignment="1" applyProtection="1">
      <alignment horizontal="center" vertical="center" wrapText="1"/>
      <protection hidden="1"/>
    </xf>
    <xf numFmtId="0" fontId="6" fillId="0" borderId="27" xfId="3" applyNumberFormat="1" applyFont="1" applyBorder="1" applyAlignment="1" applyProtection="1">
      <alignment horizontal="center" vertical="center" wrapText="1"/>
      <protection hidden="1"/>
    </xf>
    <xf numFmtId="0" fontId="6" fillId="0" borderId="28" xfId="3" applyNumberFormat="1" applyFont="1" applyBorder="1" applyAlignment="1" applyProtection="1">
      <alignment horizontal="center" vertical="center"/>
      <protection hidden="1"/>
    </xf>
    <xf numFmtId="0" fontId="6" fillId="0" borderId="25" xfId="3" applyNumberFormat="1" applyFont="1" applyBorder="1" applyAlignment="1" applyProtection="1">
      <alignment horizontal="center" vertical="center"/>
      <protection hidden="1"/>
    </xf>
    <xf numFmtId="0" fontId="6" fillId="0" borderId="29" xfId="3" applyNumberFormat="1" applyFont="1" applyBorder="1" applyAlignment="1" applyProtection="1">
      <alignment horizontal="center" vertical="center"/>
      <protection hidden="1"/>
    </xf>
    <xf numFmtId="0" fontId="6" fillId="0" borderId="11" xfId="3" applyNumberFormat="1" applyFont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left"/>
      <protection hidden="1"/>
    </xf>
    <xf numFmtId="0" fontId="32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left" vertical="top"/>
      <protection hidden="1"/>
    </xf>
  </cellXfs>
  <cellStyles count="5">
    <cellStyle name="Čárka" xfId="4" builtinId="3"/>
    <cellStyle name="Hypertextový odkaz" xfId="1" builtinId="8"/>
    <cellStyle name="Měna" xfId="2" builtinId="4"/>
    <cellStyle name="Normální" xfId="0" builtinId="0"/>
    <cellStyle name="Normální 2" xfId="3" xr:uid="{00000000-0005-0000-0000-000004000000}"/>
  </cellStyles>
  <dxfs count="6">
    <dxf>
      <protection locked="1" hidden="1"/>
    </dxf>
    <dxf>
      <numFmt numFmtId="0" formatCode="General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name val="Arial"/>
        <family val="2"/>
        <charset val="238"/>
        <scheme val="none"/>
      </font>
      <alignment horizontal="left" vertical="bottom" textRotation="0" wrapText="0" indent="0" justifyLastLine="0" shrinkToFit="0" readingOrder="0"/>
      <protection locked="1" hidden="1"/>
    </dxf>
    <dxf>
      <protection locked="1" hidden="1"/>
    </dxf>
    <dxf>
      <protection locked="1" hidden="1"/>
    </dxf>
  </dxfs>
  <tableStyles count="0" defaultTableStyle="TableStyleMedium2" defaultPivotStyle="PivotStyleLight16"/>
  <colors>
    <mruColors>
      <color rgb="FF009FE3"/>
      <color rgb="FF0DA3FF"/>
      <color rgb="FF26458A"/>
      <color rgb="FF2C50A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0</xdr:rowOff>
    </xdr:from>
    <xdr:to>
      <xdr:col>3</xdr:col>
      <xdr:colOff>533400</xdr:colOff>
      <xdr:row>54</xdr:row>
      <xdr:rowOff>60845</xdr:rowOff>
    </xdr:to>
    <xdr:pic>
      <xdr:nvPicPr>
        <xdr:cNvPr id="4" name="Obrázek 3" descr="TecnoGlas HG reinweiss 80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17" y="12541250"/>
          <a:ext cx="1432983" cy="469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611045</xdr:colOff>
      <xdr:row>51</xdr:row>
      <xdr:rowOff>188200</xdr:rowOff>
    </xdr:from>
    <xdr:to>
      <xdr:col>5</xdr:col>
      <xdr:colOff>41586</xdr:colOff>
      <xdr:row>54</xdr:row>
      <xdr:rowOff>51112</xdr:rowOff>
    </xdr:to>
    <xdr:pic>
      <xdr:nvPicPr>
        <xdr:cNvPr id="5" name="Obrázek 4" descr="TecnoGlas HG altweiss 80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045" y="12538950"/>
          <a:ext cx="1434601" cy="471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130778</xdr:colOff>
      <xdr:row>51</xdr:row>
      <xdr:rowOff>177431</xdr:rowOff>
    </xdr:from>
    <xdr:to>
      <xdr:col>6</xdr:col>
      <xdr:colOff>751008</xdr:colOff>
      <xdr:row>54</xdr:row>
      <xdr:rowOff>34748</xdr:rowOff>
    </xdr:to>
    <xdr:pic>
      <xdr:nvPicPr>
        <xdr:cNvPr id="6" name="Obrázek 5" descr="TecnoGlas HG schwarz 80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4028" y="12528181"/>
          <a:ext cx="1435147" cy="466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617973</xdr:colOff>
      <xdr:row>59</xdr:row>
      <xdr:rowOff>49236</xdr:rowOff>
    </xdr:from>
    <xdr:to>
      <xdr:col>5</xdr:col>
      <xdr:colOff>60490</xdr:colOff>
      <xdr:row>61</xdr:row>
      <xdr:rowOff>153644</xdr:rowOff>
    </xdr:to>
    <xdr:pic>
      <xdr:nvPicPr>
        <xdr:cNvPr id="8" name="Obrázek 7" descr="TecnoGlas HG anthrazit 80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0973" y="13744069"/>
          <a:ext cx="1435147" cy="462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95250</xdr:rowOff>
    </xdr:from>
    <xdr:to>
      <xdr:col>3</xdr:col>
      <xdr:colOff>893822</xdr:colOff>
      <xdr:row>0</xdr:row>
      <xdr:rowOff>599403</xdr:rowOff>
    </xdr:to>
    <xdr:pic>
      <xdr:nvPicPr>
        <xdr:cNvPr id="15" name="Obrázo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30574" y="95250"/>
          <a:ext cx="1688779" cy="509868"/>
        </a:xfrm>
        <a:prstGeom prst="rect">
          <a:avLst/>
        </a:prstGeom>
      </xdr:spPr>
    </xdr:pic>
    <xdr:clientData/>
  </xdr:twoCellAnchor>
  <xdr:twoCellAnchor editAs="oneCell">
    <xdr:from>
      <xdr:col>7</xdr:col>
      <xdr:colOff>613834</xdr:colOff>
      <xdr:row>0</xdr:row>
      <xdr:rowOff>116418</xdr:rowOff>
    </xdr:from>
    <xdr:to>
      <xdr:col>9</xdr:col>
      <xdr:colOff>707071</xdr:colOff>
      <xdr:row>0</xdr:row>
      <xdr:rowOff>556049</xdr:rowOff>
    </xdr:to>
    <xdr:pic>
      <xdr:nvPicPr>
        <xdr:cNvPr id="18" name="Obrázok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228167" y="116418"/>
          <a:ext cx="2547247" cy="433916"/>
        </a:xfrm>
        <a:prstGeom prst="rect">
          <a:avLst/>
        </a:prstGeom>
      </xdr:spPr>
    </xdr:pic>
    <xdr:clientData/>
  </xdr:twoCellAnchor>
  <xdr:twoCellAnchor editAs="oneCell">
    <xdr:from>
      <xdr:col>0</xdr:col>
      <xdr:colOff>221627</xdr:colOff>
      <xdr:row>59</xdr:row>
      <xdr:rowOff>48512</xdr:rowOff>
    </xdr:from>
    <xdr:to>
      <xdr:col>3</xdr:col>
      <xdr:colOff>496794</xdr:colOff>
      <xdr:row>61</xdr:row>
      <xdr:rowOff>149412</xdr:rowOff>
    </xdr:to>
    <xdr:pic>
      <xdr:nvPicPr>
        <xdr:cNvPr id="23" name="Obrázek 21" descr="TecnoGlas HGN 0804 Silver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27" y="13842953"/>
          <a:ext cx="1406961" cy="4594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201084</xdr:colOff>
      <xdr:row>59</xdr:row>
      <xdr:rowOff>41276</xdr:rowOff>
    </xdr:from>
    <xdr:to>
      <xdr:col>6</xdr:col>
      <xdr:colOff>812846</xdr:colOff>
      <xdr:row>61</xdr:row>
      <xdr:rowOff>162747</xdr:rowOff>
    </xdr:to>
    <xdr:pic>
      <xdr:nvPicPr>
        <xdr:cNvPr id="24" name="Obrázek 10" descr="TecnoGlas HG rubinrot 80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4334" y="13905443"/>
          <a:ext cx="1426679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636584</xdr:colOff>
      <xdr:row>64</xdr:row>
      <xdr:rowOff>131099</xdr:rowOff>
    </xdr:from>
    <xdr:to>
      <xdr:col>5</xdr:col>
      <xdr:colOff>62451</xdr:colOff>
      <xdr:row>67</xdr:row>
      <xdr:rowOff>125820</xdr:rowOff>
    </xdr:to>
    <xdr:pic>
      <xdr:nvPicPr>
        <xdr:cNvPr id="28" name="Obrázek 17" descr="TecnoGlas HG SCR cappuccino 281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678" y="15406818"/>
          <a:ext cx="1426117" cy="494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425827</xdr:colOff>
      <xdr:row>3</xdr:row>
      <xdr:rowOff>157095</xdr:rowOff>
    </xdr:from>
    <xdr:to>
      <xdr:col>3</xdr:col>
      <xdr:colOff>1016215</xdr:colOff>
      <xdr:row>8</xdr:row>
      <xdr:rowOff>187103</xdr:rowOff>
    </xdr:to>
    <xdr:pic>
      <xdr:nvPicPr>
        <xdr:cNvPr id="16" name="Obrázek 18" descr="TecnoGlas HG SCR schlammgrau 2824">
          <a:extLst>
            <a:ext uri="{FF2B5EF4-FFF2-40B4-BE49-F238E27FC236}">
              <a16:creationId xmlns:a16="http://schemas.microsoft.com/office/drawing/2014/main" id="{A25C57C7-5D7F-4061-AB93-6FB582FBC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857296" y="1843538"/>
          <a:ext cx="1094567" cy="1486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183105</xdr:colOff>
      <xdr:row>72</xdr:row>
      <xdr:rowOff>42917</xdr:rowOff>
    </xdr:from>
    <xdr:to>
      <xdr:col>7</xdr:col>
      <xdr:colOff>250759</xdr:colOff>
      <xdr:row>84</xdr:row>
      <xdr:rowOff>12773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id="{B5653DFD-7923-45EF-9F0A-13F114701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05" y="16358682"/>
          <a:ext cx="5044971" cy="2065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220307</xdr:colOff>
      <xdr:row>71</xdr:row>
      <xdr:rowOff>44599</xdr:rowOff>
    </xdr:from>
    <xdr:ext cx="455638" cy="264560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358680A-EDE8-431D-B686-D2B02C851D61}"/>
            </a:ext>
          </a:extLst>
        </xdr:cNvPr>
        <xdr:cNvSpPr txBox="1"/>
      </xdr:nvSpPr>
      <xdr:spPr>
        <a:xfrm>
          <a:off x="220307" y="16181070"/>
          <a:ext cx="4556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100"/>
            <a:t>MAT</a:t>
          </a:r>
        </a:p>
      </xdr:txBody>
    </xdr:sp>
    <xdr:clientData/>
  </xdr:oneCellAnchor>
  <xdr:oneCellAnchor>
    <xdr:from>
      <xdr:col>1</xdr:col>
      <xdr:colOff>358813</xdr:colOff>
      <xdr:row>75</xdr:row>
      <xdr:rowOff>86061</xdr:rowOff>
    </xdr:from>
    <xdr:ext cx="596125" cy="264560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8DEFBED4-8F42-4EAF-837A-6F4D72017433}"/>
            </a:ext>
          </a:extLst>
        </xdr:cNvPr>
        <xdr:cNvSpPr txBox="1"/>
      </xdr:nvSpPr>
      <xdr:spPr>
        <a:xfrm>
          <a:off x="605342" y="16939708"/>
          <a:ext cx="596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100"/>
            <a:t>W1000</a:t>
          </a:r>
        </a:p>
      </xdr:txBody>
    </xdr:sp>
    <xdr:clientData/>
  </xdr:oneCellAnchor>
  <xdr:oneCellAnchor>
    <xdr:from>
      <xdr:col>3</xdr:col>
      <xdr:colOff>1084841</xdr:colOff>
      <xdr:row>75</xdr:row>
      <xdr:rowOff>134695</xdr:rowOff>
    </xdr:from>
    <xdr:ext cx="596125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23863D6C-0F1B-4E5D-B11B-2A1244DFFB33}"/>
            </a:ext>
          </a:extLst>
        </xdr:cNvPr>
        <xdr:cNvSpPr txBox="1"/>
      </xdr:nvSpPr>
      <xdr:spPr>
        <a:xfrm>
          <a:off x="2261459" y="16988342"/>
          <a:ext cx="596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100"/>
            <a:t>W1100</a:t>
          </a:r>
        </a:p>
      </xdr:txBody>
    </xdr:sp>
    <xdr:clientData/>
  </xdr:oneCellAnchor>
  <xdr:oneCellAnchor>
    <xdr:from>
      <xdr:col>5</xdr:col>
      <xdr:colOff>661371</xdr:colOff>
      <xdr:row>75</xdr:row>
      <xdr:rowOff>145677</xdr:rowOff>
    </xdr:from>
    <xdr:ext cx="489686" cy="264560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4535AAA2-7337-42C7-B94A-92B8EA1B8918}"/>
            </a:ext>
          </a:extLst>
        </xdr:cNvPr>
        <xdr:cNvSpPr txBox="1"/>
      </xdr:nvSpPr>
      <xdr:spPr>
        <a:xfrm>
          <a:off x="3888665" y="16999324"/>
          <a:ext cx="48968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100"/>
            <a:t>U702</a:t>
          </a:r>
        </a:p>
      </xdr:txBody>
    </xdr:sp>
    <xdr:clientData/>
  </xdr:oneCellAnchor>
  <xdr:oneCellAnchor>
    <xdr:from>
      <xdr:col>4</xdr:col>
      <xdr:colOff>851647</xdr:colOff>
      <xdr:row>82</xdr:row>
      <xdr:rowOff>149262</xdr:rowOff>
    </xdr:from>
    <xdr:ext cx="489686" cy="264560"/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84BD5E37-B1A7-4D72-B112-05FA9EFEC9E5}"/>
            </a:ext>
          </a:extLst>
        </xdr:cNvPr>
        <xdr:cNvSpPr txBox="1"/>
      </xdr:nvSpPr>
      <xdr:spPr>
        <a:xfrm>
          <a:off x="3148853" y="18224350"/>
          <a:ext cx="48968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100"/>
            <a:t>U961</a:t>
          </a:r>
        </a:p>
      </xdr:txBody>
    </xdr:sp>
    <xdr:clientData/>
  </xdr:oneCellAnchor>
  <xdr:oneCellAnchor>
    <xdr:from>
      <xdr:col>3</xdr:col>
      <xdr:colOff>291353</xdr:colOff>
      <xdr:row>82</xdr:row>
      <xdr:rowOff>149263</xdr:rowOff>
    </xdr:from>
    <xdr:ext cx="489686" cy="264560"/>
    <xdr:sp macro="" textlink="">
      <xdr:nvSpPr>
        <xdr:cNvPr id="12" name="TextovéPole 11">
          <a:extLst>
            <a:ext uri="{FF2B5EF4-FFF2-40B4-BE49-F238E27FC236}">
              <a16:creationId xmlns:a16="http://schemas.microsoft.com/office/drawing/2014/main" id="{3310AB8A-C647-463E-964F-C888746D1B4E}"/>
            </a:ext>
          </a:extLst>
        </xdr:cNvPr>
        <xdr:cNvSpPr txBox="1"/>
      </xdr:nvSpPr>
      <xdr:spPr>
        <a:xfrm>
          <a:off x="1467971" y="18224351"/>
          <a:ext cx="48968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100"/>
            <a:t>U999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emos.cz/Users/capek/AppData/Local/Microsoft/Windows/Temporary%20Internet%20Files/Content.Outlook/EMBY3UXK/tiskopis-dvirka-excel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skopis"/>
      <sheetName val="parametry"/>
      <sheetName val="Export"/>
      <sheetName val="List1"/>
      <sheetName val="List2"/>
      <sheetName val="List3"/>
      <sheetName val="List4"/>
    </sheetNames>
    <sheetDataSet>
      <sheetData sheetId="0">
        <row r="14">
          <cell r="I14" t="str">
            <v>EVA (standardně používané lepidlo)</v>
          </cell>
        </row>
        <row r="15">
          <cell r="I15" t="str">
            <v>GEIS (na paletě)</v>
          </cell>
        </row>
      </sheetData>
      <sheetData sheetId="1">
        <row r="3">
          <cell r="C3">
            <v>769</v>
          </cell>
        </row>
        <row r="4">
          <cell r="C4">
            <v>54</v>
          </cell>
        </row>
        <row r="5">
          <cell r="C5">
            <v>15</v>
          </cell>
        </row>
        <row r="6">
          <cell r="C6">
            <v>20</v>
          </cell>
        </row>
        <row r="7">
          <cell r="C7">
            <v>19</v>
          </cell>
        </row>
        <row r="8">
          <cell r="C8">
            <v>11</v>
          </cell>
        </row>
        <row r="9">
          <cell r="C9">
            <v>38</v>
          </cell>
        </row>
        <row r="10">
          <cell r="C10">
            <v>10</v>
          </cell>
        </row>
        <row r="11">
          <cell r="C11">
            <v>5</v>
          </cell>
        </row>
        <row r="12">
          <cell r="C12">
            <v>2.2000000000000002</v>
          </cell>
        </row>
        <row r="13">
          <cell r="C13">
            <v>140</v>
          </cell>
        </row>
        <row r="14">
          <cell r="C14">
            <v>8</v>
          </cell>
        </row>
        <row r="15">
          <cell r="C15">
            <v>16</v>
          </cell>
        </row>
        <row r="16">
          <cell r="C16">
            <v>40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ulka36" displayName="Tabulka36" ref="M20:P56" totalsRowShown="0" headerRowDxfId="5" dataDxfId="4">
  <autoFilter ref="M20:P56" xr:uid="{00000000-0009-0000-0100-000005000000}"/>
  <tableColumns count="4">
    <tableColumn id="1" xr3:uid="{00000000-0010-0000-0000-000001000000}" name="Dekóry" dataDxfId="3"/>
    <tableColumn id="3" xr3:uid="{00000000-0010-0000-0000-000003000000}" name="Sloupec1" dataDxfId="2"/>
    <tableColumn id="2" xr3:uid="{00000000-0010-0000-0000-000002000000}" name="Pobočky" dataDxfId="1"/>
    <tableColumn id="4" xr3:uid="{00000000-0010-0000-0000-000004000000}" name="Sloupec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E95"/>
  <sheetViews>
    <sheetView showGridLines="0" tabSelected="1" zoomScale="80" zoomScaleNormal="80" zoomScaleSheetLayoutView="115" workbookViewId="0">
      <selection activeCell="G12" sqref="G12:J12"/>
    </sheetView>
  </sheetViews>
  <sheetFormatPr defaultColWidth="4.28515625" defaultRowHeight="12.75" zeroHeight="1" x14ac:dyDescent="0.2"/>
  <cols>
    <col min="1" max="1" width="3.5703125" style="1" customWidth="1"/>
    <col min="2" max="2" width="9.28515625" style="2" customWidth="1"/>
    <col min="3" max="3" width="4.140625" style="2" customWidth="1"/>
    <col min="4" max="4" width="16.28515625" style="2" customWidth="1"/>
    <col min="5" max="5" width="13.7109375" style="2" customWidth="1"/>
    <col min="6" max="6" width="12.140625" style="2" customWidth="1"/>
    <col min="7" max="7" width="13.28515625" style="2" customWidth="1"/>
    <col min="8" max="8" width="14" style="2" customWidth="1"/>
    <col min="9" max="9" width="22.85546875" style="2" customWidth="1"/>
    <col min="10" max="10" width="15.140625" style="2" customWidth="1"/>
    <col min="11" max="11" width="7.7109375" style="30" customWidth="1"/>
    <col min="12" max="12" width="15.42578125" style="78" hidden="1" customWidth="1"/>
    <col min="13" max="13" width="39" style="2" hidden="1" customWidth="1"/>
    <col min="14" max="14" width="16.7109375" style="2" hidden="1" customWidth="1"/>
    <col min="15" max="15" width="51.5703125" style="2" hidden="1" customWidth="1"/>
    <col min="16" max="16" width="15.85546875" style="2" hidden="1" customWidth="1"/>
    <col min="17" max="17" width="3.5703125" style="2" customWidth="1"/>
    <col min="18" max="18" width="20.28515625" style="2" customWidth="1"/>
    <col min="19" max="238" width="9.140625" style="2" customWidth="1"/>
    <col min="239" max="239" width="3.5703125" style="2" customWidth="1"/>
    <col min="240" max="240" width="21.42578125" style="2" customWidth="1"/>
    <col min="241" max="241" width="9.28515625" style="2" customWidth="1"/>
    <col min="242" max="242" width="4.140625" style="2" customWidth="1"/>
    <col min="243" max="243" width="9.28515625" style="2" customWidth="1"/>
    <col min="244" max="244" width="4.140625" style="2" customWidth="1"/>
    <col min="245" max="245" width="6.140625" style="2" customWidth="1"/>
    <col min="246" max="16381" width="4.28515625" style="2"/>
    <col min="16382" max="16382" width="10" style="2" customWidth="1"/>
    <col min="16383" max="16383" width="11.28515625" style="2" customWidth="1"/>
    <col min="16384" max="16384" width="25" style="2" customWidth="1"/>
  </cols>
  <sheetData>
    <row r="1" spans="1:31" ht="48.75" customHeight="1" x14ac:dyDescent="0.25">
      <c r="B1" s="143"/>
      <c r="C1" s="143"/>
      <c r="D1" s="143"/>
      <c r="E1" s="143"/>
      <c r="F1" s="143"/>
      <c r="G1" s="143"/>
      <c r="H1" s="143"/>
      <c r="I1" s="125"/>
    </row>
    <row r="2" spans="1:31" ht="75.75" customHeight="1" x14ac:dyDescent="0.35">
      <c r="B2" s="171" t="s">
        <v>0</v>
      </c>
      <c r="C2" s="172"/>
      <c r="D2" s="172"/>
      <c r="E2" s="172"/>
      <c r="F2" s="172"/>
      <c r="G2" s="172"/>
      <c r="H2" s="172"/>
      <c r="I2" s="172"/>
      <c r="J2" s="172"/>
      <c r="K2" s="124"/>
      <c r="L2" s="50"/>
      <c r="V2" s="173"/>
      <c r="W2" s="173"/>
      <c r="X2" s="173"/>
      <c r="Y2" s="173"/>
      <c r="Z2" s="173"/>
      <c r="AA2" s="173"/>
      <c r="AB2" s="173"/>
      <c r="AC2" s="173"/>
      <c r="AD2" s="173"/>
      <c r="AE2" s="173"/>
    </row>
    <row r="3" spans="1:31" ht="24" thickBot="1" x14ac:dyDescent="0.4">
      <c r="B3" s="124"/>
      <c r="C3" s="124"/>
      <c r="D3" s="124"/>
      <c r="E3" s="124"/>
      <c r="F3" s="124"/>
      <c r="G3" s="124"/>
      <c r="H3" s="174" t="s">
        <v>316</v>
      </c>
      <c r="I3" s="174"/>
      <c r="J3" s="174"/>
      <c r="K3" s="124"/>
      <c r="L3" s="79"/>
      <c r="M3" s="30"/>
    </row>
    <row r="4" spans="1:31" ht="16.5" customHeight="1" thickBot="1" x14ac:dyDescent="0.4">
      <c r="B4" s="52"/>
      <c r="C4" s="53"/>
      <c r="D4" s="53"/>
      <c r="E4" s="55"/>
      <c r="F4" s="150" t="s">
        <v>1</v>
      </c>
      <c r="G4" s="151"/>
      <c r="H4" s="151"/>
      <c r="I4" s="151"/>
      <c r="J4" s="152"/>
      <c r="K4" s="124"/>
      <c r="L4" s="79"/>
      <c r="M4" s="30"/>
    </row>
    <row r="5" spans="1:31" ht="16.5" customHeight="1" x14ac:dyDescent="0.35">
      <c r="B5" s="7"/>
      <c r="C5" s="8"/>
      <c r="D5" s="8"/>
      <c r="E5" s="59"/>
      <c r="F5" s="114" t="s">
        <v>2</v>
      </c>
      <c r="G5" s="159"/>
      <c r="H5" s="160"/>
      <c r="I5" s="160"/>
      <c r="J5" s="161"/>
      <c r="K5" s="124"/>
      <c r="L5" s="79"/>
      <c r="M5" s="30"/>
    </row>
    <row r="6" spans="1:31" ht="16.5" customHeight="1" x14ac:dyDescent="0.35">
      <c r="B6" s="7"/>
      <c r="C6" s="8"/>
      <c r="D6" s="8"/>
      <c r="E6" s="59"/>
      <c r="F6" s="115" t="s">
        <v>3</v>
      </c>
      <c r="G6" s="162"/>
      <c r="H6" s="163"/>
      <c r="I6" s="163"/>
      <c r="J6" s="164"/>
      <c r="K6" s="124"/>
      <c r="L6" s="79"/>
      <c r="M6" s="30"/>
    </row>
    <row r="7" spans="1:31" ht="16.5" customHeight="1" x14ac:dyDescent="0.35">
      <c r="B7" s="7"/>
      <c r="C7" s="8"/>
      <c r="D7" s="8"/>
      <c r="E7" s="59"/>
      <c r="F7" s="115" t="s">
        <v>4</v>
      </c>
      <c r="G7" s="162"/>
      <c r="H7" s="163"/>
      <c r="I7" s="163"/>
      <c r="J7" s="164"/>
      <c r="K7" s="124"/>
      <c r="L7" s="79"/>
      <c r="M7" s="30"/>
    </row>
    <row r="8" spans="1:31" ht="16.5" customHeight="1" x14ac:dyDescent="0.35">
      <c r="B8" s="7"/>
      <c r="C8" s="8"/>
      <c r="D8" s="8"/>
      <c r="E8" s="73" t="s">
        <v>5</v>
      </c>
      <c r="F8" s="115" t="s">
        <v>6</v>
      </c>
      <c r="G8" s="165"/>
      <c r="H8" s="166"/>
      <c r="I8" s="166"/>
      <c r="J8" s="167"/>
      <c r="K8" s="124"/>
      <c r="L8" s="79"/>
      <c r="M8" s="30"/>
    </row>
    <row r="9" spans="1:31" ht="16.5" customHeight="1" x14ac:dyDescent="0.35">
      <c r="B9" s="7"/>
      <c r="C9" s="8"/>
      <c r="D9" s="8"/>
      <c r="E9" s="59"/>
      <c r="F9" s="115" t="s">
        <v>7</v>
      </c>
      <c r="G9" s="162"/>
      <c r="H9" s="163"/>
      <c r="I9" s="163"/>
      <c r="J9" s="164"/>
      <c r="K9" s="124"/>
      <c r="L9" s="79"/>
      <c r="M9" s="30"/>
    </row>
    <row r="10" spans="1:31" ht="16.5" customHeight="1" x14ac:dyDescent="0.35">
      <c r="B10" s="7"/>
      <c r="C10" s="8"/>
      <c r="D10" s="8"/>
      <c r="E10" s="59"/>
      <c r="F10" s="115"/>
      <c r="G10" s="162"/>
      <c r="H10" s="163"/>
      <c r="I10" s="163"/>
      <c r="J10" s="164"/>
      <c r="K10" s="124"/>
      <c r="L10" s="79"/>
      <c r="M10" s="30"/>
    </row>
    <row r="11" spans="1:31" ht="16.5" customHeight="1" x14ac:dyDescent="0.35">
      <c r="B11" s="54"/>
      <c r="C11" s="74" t="s">
        <v>8</v>
      </c>
      <c r="E11" s="56"/>
      <c r="F11" s="115" t="s">
        <v>9</v>
      </c>
      <c r="G11" s="153" t="s">
        <v>60</v>
      </c>
      <c r="H11" s="154"/>
      <c r="I11" s="154"/>
      <c r="J11" s="155"/>
      <c r="K11" s="124"/>
      <c r="L11" s="79"/>
      <c r="M11" s="30"/>
    </row>
    <row r="12" spans="1:31" ht="27" customHeight="1" thickBot="1" x14ac:dyDescent="0.25">
      <c r="B12" s="57"/>
      <c r="C12" s="3"/>
      <c r="D12" s="3"/>
      <c r="E12" s="58"/>
      <c r="F12" s="116" t="s">
        <v>11</v>
      </c>
      <c r="G12" s="156" t="s">
        <v>34</v>
      </c>
      <c r="H12" s="157"/>
      <c r="I12" s="157"/>
      <c r="J12" s="158"/>
    </row>
    <row r="13" spans="1:31" ht="24" thickBot="1" x14ac:dyDescent="0.4">
      <c r="B13" s="124"/>
      <c r="C13" s="124"/>
      <c r="D13" s="124"/>
      <c r="E13" s="124"/>
      <c r="F13" s="124"/>
      <c r="G13" s="124"/>
      <c r="H13" s="123"/>
      <c r="I13" s="123"/>
      <c r="J13" s="123"/>
      <c r="K13" s="124"/>
      <c r="L13" s="79"/>
      <c r="M13" s="30"/>
    </row>
    <row r="14" spans="1:31" ht="24" thickBot="1" x14ac:dyDescent="0.4">
      <c r="A14" s="60"/>
      <c r="B14" s="61" t="s">
        <v>13</v>
      </c>
      <c r="C14" s="62"/>
      <c r="D14" s="63"/>
      <c r="E14" s="64"/>
      <c r="F14" s="117" t="s">
        <v>14</v>
      </c>
      <c r="G14" s="168" t="s">
        <v>15</v>
      </c>
      <c r="H14" s="169"/>
      <c r="I14" s="169"/>
      <c r="J14" s="170"/>
      <c r="K14" s="79"/>
      <c r="L14" s="30"/>
    </row>
    <row r="15" spans="1:31" ht="23.25" customHeight="1" thickBot="1" x14ac:dyDescent="0.4">
      <c r="A15" s="60"/>
      <c r="B15" s="65" t="s">
        <v>16</v>
      </c>
      <c r="C15" s="66"/>
      <c r="D15" s="67"/>
      <c r="E15" s="88">
        <v>1489</v>
      </c>
      <c r="F15" s="117" t="s">
        <v>17</v>
      </c>
      <c r="G15" s="168" t="str">
        <f>VLOOKUP(G12,$O$20:$P$45,2,0)</f>
        <v>Brno</v>
      </c>
      <c r="H15" s="169"/>
      <c r="I15" s="169"/>
      <c r="J15" s="170"/>
      <c r="K15" s="79"/>
      <c r="L15" s="30"/>
    </row>
    <row r="16" spans="1:31" ht="23.25" customHeight="1" x14ac:dyDescent="0.35">
      <c r="A16" s="60"/>
      <c r="B16" s="65" t="s">
        <v>18</v>
      </c>
      <c r="C16" s="66"/>
      <c r="D16" s="67"/>
      <c r="E16" s="88">
        <v>1519</v>
      </c>
      <c r="F16" s="113"/>
      <c r="G16" s="141"/>
      <c r="H16" s="141"/>
      <c r="I16" s="141"/>
      <c r="J16" s="141"/>
      <c r="K16" s="124"/>
      <c r="L16" s="79"/>
      <c r="M16" s="30"/>
    </row>
    <row r="17" spans="1:20" ht="23.25" customHeight="1" x14ac:dyDescent="0.35">
      <c r="A17" s="60"/>
      <c r="B17" s="100" t="s">
        <v>19</v>
      </c>
      <c r="C17" s="101"/>
      <c r="D17" s="101"/>
      <c r="E17" s="102">
        <v>1629</v>
      </c>
      <c r="F17" s="113"/>
      <c r="G17" s="124"/>
      <c r="H17" s="124"/>
      <c r="I17" s="124"/>
      <c r="J17" s="124"/>
      <c r="K17" s="124"/>
      <c r="L17" s="79"/>
      <c r="M17" s="30"/>
    </row>
    <row r="18" spans="1:20" ht="23.25" customHeight="1" x14ac:dyDescent="0.35">
      <c r="A18" s="98"/>
      <c r="B18" s="121" t="s">
        <v>20</v>
      </c>
      <c r="C18" s="66"/>
      <c r="D18" s="67"/>
      <c r="E18" s="88">
        <v>1629</v>
      </c>
      <c r="F18" s="99"/>
      <c r="G18" s="103" t="s">
        <v>21</v>
      </c>
      <c r="H18" s="104"/>
      <c r="I18" s="104"/>
      <c r="J18" s="104"/>
      <c r="K18" s="124"/>
      <c r="L18" s="79"/>
      <c r="M18" s="30"/>
    </row>
    <row r="19" spans="1:20" ht="23.25" customHeight="1" thickBot="1" x14ac:dyDescent="0.3">
      <c r="A19" s="60"/>
      <c r="B19" s="139" t="s">
        <v>22</v>
      </c>
      <c r="C19" s="122"/>
      <c r="D19" s="120"/>
      <c r="E19" s="140">
        <v>1829</v>
      </c>
      <c r="G19" s="43" t="s">
        <v>23</v>
      </c>
      <c r="H19" s="8"/>
      <c r="I19" s="8"/>
    </row>
    <row r="20" spans="1:20" ht="18" customHeight="1" thickBot="1" x14ac:dyDescent="0.3">
      <c r="B20" s="33"/>
      <c r="C20" s="34"/>
      <c r="F20" s="4"/>
      <c r="G20" s="76"/>
      <c r="H20" s="126"/>
      <c r="I20" s="126"/>
      <c r="J20" s="126"/>
      <c r="K20" s="44"/>
      <c r="L20" s="2"/>
      <c r="M20" s="80" t="s">
        <v>24</v>
      </c>
      <c r="N20" s="40" t="s">
        <v>25</v>
      </c>
      <c r="O20" s="2" t="s">
        <v>26</v>
      </c>
      <c r="P20" s="2" t="s">
        <v>27</v>
      </c>
      <c r="S20" s="42"/>
      <c r="T20" s="42"/>
    </row>
    <row r="21" spans="1:20" ht="15.95" customHeight="1" x14ac:dyDescent="0.25">
      <c r="B21" s="144" t="s">
        <v>28</v>
      </c>
      <c r="C21" s="145"/>
      <c r="D21" s="145" t="s">
        <v>29</v>
      </c>
      <c r="E21" s="145"/>
      <c r="F21" s="146" t="s">
        <v>30</v>
      </c>
      <c r="G21" s="147"/>
      <c r="H21" s="177" t="s">
        <v>31</v>
      </c>
      <c r="I21" s="179" t="s">
        <v>32</v>
      </c>
      <c r="J21" s="180"/>
      <c r="K21" s="45"/>
      <c r="L21" s="2"/>
      <c r="M21" s="40" t="s">
        <v>33</v>
      </c>
      <c r="N21" s="89">
        <v>1489</v>
      </c>
      <c r="O21" s="40" t="s">
        <v>34</v>
      </c>
      <c r="P21" s="2" t="s">
        <v>35</v>
      </c>
      <c r="S21" s="42"/>
      <c r="T21" s="42"/>
    </row>
    <row r="22" spans="1:20" ht="22.5" customHeight="1" thickBot="1" x14ac:dyDescent="0.3">
      <c r="B22" s="176"/>
      <c r="C22" s="142"/>
      <c r="D22" s="142"/>
      <c r="E22" s="142"/>
      <c r="F22" s="148" t="s">
        <v>36</v>
      </c>
      <c r="G22" s="149"/>
      <c r="H22" s="178"/>
      <c r="I22" s="181"/>
      <c r="J22" s="182"/>
      <c r="K22" s="46"/>
      <c r="L22" s="2"/>
      <c r="M22" s="40" t="s">
        <v>37</v>
      </c>
      <c r="N22" s="89">
        <v>1489</v>
      </c>
      <c r="O22" s="40" t="s">
        <v>38</v>
      </c>
      <c r="P22" s="2" t="s">
        <v>39</v>
      </c>
      <c r="S22" s="42"/>
      <c r="T22" s="42"/>
    </row>
    <row r="23" spans="1:20" ht="15.95" customHeight="1" x14ac:dyDescent="0.25">
      <c r="A23" s="5" t="s">
        <v>40</v>
      </c>
      <c r="B23" s="105"/>
      <c r="C23" s="106" t="s">
        <v>41</v>
      </c>
      <c r="D23" s="107"/>
      <c r="E23" s="106" t="s">
        <v>41</v>
      </c>
      <c r="F23" s="107"/>
      <c r="G23" s="108" t="s">
        <v>42</v>
      </c>
      <c r="H23" s="109">
        <f>B23*D23/1000000*F23*VLOOKUP($G$11,Tabulka36[[Dekóry]:[Sloupec1]],2,0)</f>
        <v>0</v>
      </c>
      <c r="I23" s="127"/>
      <c r="J23" s="128"/>
      <c r="K23" s="47"/>
      <c r="L23" s="93">
        <f>(B23*D23*F23)/1000000</f>
        <v>0</v>
      </c>
      <c r="M23" s="95" t="s">
        <v>10</v>
      </c>
      <c r="N23" s="89">
        <v>1519</v>
      </c>
      <c r="O23" s="40" t="s">
        <v>43</v>
      </c>
      <c r="P23" s="2" t="s">
        <v>44</v>
      </c>
      <c r="S23" s="42"/>
      <c r="T23" s="42"/>
    </row>
    <row r="24" spans="1:20" ht="15.95" customHeight="1" x14ac:dyDescent="0.25">
      <c r="A24" s="5" t="s">
        <v>45</v>
      </c>
      <c r="B24" s="83"/>
      <c r="C24" s="35" t="s">
        <v>41</v>
      </c>
      <c r="D24" s="85"/>
      <c r="E24" s="35" t="s">
        <v>41</v>
      </c>
      <c r="F24" s="85"/>
      <c r="G24" s="110" t="s">
        <v>42</v>
      </c>
      <c r="H24" s="111">
        <f>B24*D24/1000000*F24*VLOOKUP($G$11,Tabulka36[[Dekóry]:[Sloupec1]],2,0)</f>
        <v>0</v>
      </c>
      <c r="I24" s="129"/>
      <c r="J24" s="130"/>
      <c r="K24" s="47"/>
      <c r="L24" s="93">
        <f t="shared" ref="L24:L32" si="0">(B24*D24*F24)/1000000</f>
        <v>0</v>
      </c>
      <c r="M24" s="40" t="s">
        <v>46</v>
      </c>
      <c r="N24" s="89">
        <v>1629</v>
      </c>
      <c r="O24" s="40" t="s">
        <v>12</v>
      </c>
      <c r="P24" s="2" t="s">
        <v>47</v>
      </c>
      <c r="S24" s="42"/>
      <c r="T24" s="42"/>
    </row>
    <row r="25" spans="1:20" ht="15.95" customHeight="1" x14ac:dyDescent="0.25">
      <c r="A25" s="5" t="s">
        <v>48</v>
      </c>
      <c r="B25" s="83"/>
      <c r="C25" s="35" t="s">
        <v>41</v>
      </c>
      <c r="D25" s="85"/>
      <c r="E25" s="35" t="s">
        <v>41</v>
      </c>
      <c r="F25" s="85"/>
      <c r="G25" s="51" t="s">
        <v>42</v>
      </c>
      <c r="H25" s="111">
        <f>B25*D25/1000000*F25*VLOOKUP($G$11,Tabulka36[[Dekóry]:[Sloupec1]],2,0)</f>
        <v>0</v>
      </c>
      <c r="I25" s="129"/>
      <c r="J25" s="130"/>
      <c r="K25" s="47"/>
      <c r="L25" s="93">
        <f t="shared" si="0"/>
        <v>0</v>
      </c>
      <c r="M25" s="40" t="s">
        <v>49</v>
      </c>
      <c r="N25" s="89">
        <v>1829</v>
      </c>
      <c r="O25" s="40" t="s">
        <v>50</v>
      </c>
      <c r="P25" s="2" t="s">
        <v>51</v>
      </c>
      <c r="S25" s="42"/>
      <c r="T25" s="42"/>
    </row>
    <row r="26" spans="1:20" ht="15.95" customHeight="1" x14ac:dyDescent="0.25">
      <c r="A26" s="5" t="s">
        <v>52</v>
      </c>
      <c r="B26" s="83"/>
      <c r="C26" s="35" t="s">
        <v>41</v>
      </c>
      <c r="D26" s="85"/>
      <c r="E26" s="35" t="s">
        <v>41</v>
      </c>
      <c r="F26" s="85"/>
      <c r="G26" s="51" t="s">
        <v>42</v>
      </c>
      <c r="H26" s="111">
        <f>B26*D26/1000000*F26*VLOOKUP($G$11,Tabulka36[[Dekóry]:[Sloupec1]],2,0)</f>
        <v>0</v>
      </c>
      <c r="I26" s="129"/>
      <c r="J26" s="131"/>
      <c r="K26" s="48"/>
      <c r="L26" s="93">
        <f t="shared" si="0"/>
        <v>0</v>
      </c>
      <c r="M26" s="40" t="s">
        <v>53</v>
      </c>
      <c r="N26" s="89">
        <v>1829</v>
      </c>
      <c r="O26" s="40" t="s">
        <v>54</v>
      </c>
      <c r="P26" s="2" t="s">
        <v>55</v>
      </c>
      <c r="S26" s="42"/>
      <c r="T26" s="42"/>
    </row>
    <row r="27" spans="1:20" ht="15.95" customHeight="1" x14ac:dyDescent="0.25">
      <c r="A27" s="5" t="s">
        <v>56</v>
      </c>
      <c r="B27" s="83"/>
      <c r="C27" s="35" t="s">
        <v>41</v>
      </c>
      <c r="D27" s="85"/>
      <c r="E27" s="35" t="s">
        <v>41</v>
      </c>
      <c r="F27" s="85"/>
      <c r="G27" s="51" t="s">
        <v>42</v>
      </c>
      <c r="H27" s="111">
        <f>B27*D27/1000000*F27*VLOOKUP($G$11,Tabulka36[[Dekóry]:[Sloupec1]],2,0)</f>
        <v>0</v>
      </c>
      <c r="I27" s="129"/>
      <c r="J27" s="131"/>
      <c r="K27" s="48"/>
      <c r="L27" s="93">
        <f t="shared" si="0"/>
        <v>0</v>
      </c>
      <c r="M27" s="40" t="s">
        <v>60</v>
      </c>
      <c r="N27" s="89">
        <v>1829</v>
      </c>
      <c r="O27" s="40" t="s">
        <v>57</v>
      </c>
      <c r="P27" s="2" t="s">
        <v>58</v>
      </c>
      <c r="S27" s="42"/>
      <c r="T27" s="42"/>
    </row>
    <row r="28" spans="1:20" ht="15.95" customHeight="1" x14ac:dyDescent="0.25">
      <c r="A28" s="5" t="s">
        <v>59</v>
      </c>
      <c r="B28" s="83"/>
      <c r="C28" s="35" t="s">
        <v>41</v>
      </c>
      <c r="D28" s="85"/>
      <c r="E28" s="35" t="s">
        <v>41</v>
      </c>
      <c r="F28" s="85"/>
      <c r="G28" s="51" t="s">
        <v>42</v>
      </c>
      <c r="H28" s="111">
        <f>B28*D28/1000000*F28*VLOOKUP($G$11,Tabulka36[[Dekóry]:[Sloupec1]],2,0)</f>
        <v>0</v>
      </c>
      <c r="I28" s="129"/>
      <c r="J28" s="131"/>
      <c r="K28" s="48"/>
      <c r="L28" s="93">
        <f t="shared" si="0"/>
        <v>0</v>
      </c>
      <c r="M28" s="81" t="s">
        <v>64</v>
      </c>
      <c r="N28" s="89">
        <v>1829</v>
      </c>
      <c r="O28" s="40" t="s">
        <v>61</v>
      </c>
      <c r="P28" s="2" t="s">
        <v>62</v>
      </c>
      <c r="S28" s="42"/>
      <c r="T28" s="132"/>
    </row>
    <row r="29" spans="1:20" ht="15.95" customHeight="1" x14ac:dyDescent="0.25">
      <c r="A29" s="5" t="s">
        <v>63</v>
      </c>
      <c r="B29" s="83"/>
      <c r="C29" s="35" t="s">
        <v>41</v>
      </c>
      <c r="D29" s="85"/>
      <c r="E29" s="35" t="s">
        <v>41</v>
      </c>
      <c r="F29" s="85"/>
      <c r="G29" s="51" t="s">
        <v>42</v>
      </c>
      <c r="H29" s="111">
        <f>B29*D29/1000000*F29*VLOOKUP($G$11,Tabulka36[[Dekóry]:[Sloupec1]],2,0)</f>
        <v>0</v>
      </c>
      <c r="I29" s="129"/>
      <c r="J29" s="131"/>
      <c r="K29" s="48"/>
      <c r="L29" s="93">
        <f t="shared" si="0"/>
        <v>0</v>
      </c>
      <c r="M29" s="81" t="s">
        <v>67</v>
      </c>
      <c r="N29" s="89">
        <v>1829</v>
      </c>
      <c r="O29" s="40" t="s">
        <v>65</v>
      </c>
      <c r="P29" s="2" t="s">
        <v>62</v>
      </c>
      <c r="S29" s="42"/>
      <c r="T29" s="42"/>
    </row>
    <row r="30" spans="1:20" ht="15.95" customHeight="1" x14ac:dyDescent="0.25">
      <c r="A30" s="5" t="s">
        <v>66</v>
      </c>
      <c r="B30" s="83"/>
      <c r="C30" s="35" t="s">
        <v>41</v>
      </c>
      <c r="D30" s="85"/>
      <c r="E30" s="35" t="s">
        <v>41</v>
      </c>
      <c r="F30" s="85"/>
      <c r="G30" s="51" t="s">
        <v>42</v>
      </c>
      <c r="H30" s="111">
        <f>B30*D30/1000000*F30*VLOOKUP($G$11,Tabulka36[[Dekóry]:[Sloupec1]],2,0)</f>
        <v>0</v>
      </c>
      <c r="I30" s="129"/>
      <c r="J30" s="131"/>
      <c r="K30" s="48"/>
      <c r="L30" s="93">
        <f t="shared" si="0"/>
        <v>0</v>
      </c>
      <c r="M30" s="81" t="s">
        <v>71</v>
      </c>
      <c r="N30" s="89">
        <v>1829</v>
      </c>
      <c r="O30" s="40" t="s">
        <v>68</v>
      </c>
      <c r="P30" s="2" t="s">
        <v>69</v>
      </c>
      <c r="S30" s="42"/>
      <c r="T30" s="132"/>
    </row>
    <row r="31" spans="1:20" ht="15.95" customHeight="1" x14ac:dyDescent="0.25">
      <c r="A31" s="5" t="s">
        <v>70</v>
      </c>
      <c r="B31" s="83"/>
      <c r="C31" s="35" t="s">
        <v>41</v>
      </c>
      <c r="D31" s="85"/>
      <c r="E31" s="35" t="s">
        <v>41</v>
      </c>
      <c r="F31" s="85"/>
      <c r="G31" s="51" t="s">
        <v>42</v>
      </c>
      <c r="H31" s="111">
        <f>B31*D31/1000000*F31*VLOOKUP($G$11,Tabulka36[[Dekóry]:[Sloupec1]],2,0)</f>
        <v>0</v>
      </c>
      <c r="I31" s="129"/>
      <c r="J31" s="131"/>
      <c r="K31" s="48"/>
      <c r="L31" s="93">
        <f t="shared" si="0"/>
        <v>0</v>
      </c>
      <c r="M31" s="81" t="s">
        <v>78</v>
      </c>
      <c r="N31" s="89">
        <v>1829</v>
      </c>
      <c r="O31" s="40" t="s">
        <v>72</v>
      </c>
      <c r="P31" s="2" t="s">
        <v>73</v>
      </c>
    </row>
    <row r="32" spans="1:20" ht="15.95" customHeight="1" x14ac:dyDescent="0.25">
      <c r="A32" s="5" t="s">
        <v>74</v>
      </c>
      <c r="B32" s="83"/>
      <c r="C32" s="35" t="s">
        <v>41</v>
      </c>
      <c r="D32" s="85"/>
      <c r="E32" s="35" t="s">
        <v>41</v>
      </c>
      <c r="F32" s="85"/>
      <c r="G32" s="51" t="s">
        <v>42</v>
      </c>
      <c r="H32" s="111">
        <f>B32*D32/1000000*F32*VLOOKUP($G$11,Tabulka36[[Dekóry]:[Sloupec1]],2,0)</f>
        <v>0</v>
      </c>
      <c r="I32" s="129"/>
      <c r="J32" s="131"/>
      <c r="K32" s="48"/>
      <c r="L32" s="93">
        <f t="shared" si="0"/>
        <v>0</v>
      </c>
      <c r="M32" s="81" t="s">
        <v>82</v>
      </c>
      <c r="N32" s="89">
        <v>1829</v>
      </c>
      <c r="O32" s="40" t="s">
        <v>75</v>
      </c>
      <c r="P32" s="2" t="s">
        <v>76</v>
      </c>
    </row>
    <row r="33" spans="1:16" ht="15.95" customHeight="1" x14ac:dyDescent="0.25">
      <c r="A33" s="5" t="s">
        <v>77</v>
      </c>
      <c r="B33" s="83"/>
      <c r="C33" s="35" t="s">
        <v>41</v>
      </c>
      <c r="D33" s="85"/>
      <c r="E33" s="35" t="s">
        <v>41</v>
      </c>
      <c r="F33" s="85"/>
      <c r="G33" s="51" t="s">
        <v>42</v>
      </c>
      <c r="H33" s="111">
        <f>B33*D33/1000000*F33*VLOOKUP($G$11,Tabulka36[[Dekóry]:[Sloupec1]],2,0)</f>
        <v>0</v>
      </c>
      <c r="I33" s="129"/>
      <c r="J33" s="131"/>
      <c r="K33" s="48"/>
      <c r="L33" s="93"/>
      <c r="M33" s="81" t="s">
        <v>84</v>
      </c>
      <c r="N33" s="89">
        <v>1829</v>
      </c>
      <c r="O33" s="40" t="s">
        <v>79</v>
      </c>
      <c r="P33" s="2" t="s">
        <v>80</v>
      </c>
    </row>
    <row r="34" spans="1:16" ht="15.95" customHeight="1" x14ac:dyDescent="0.25">
      <c r="A34" s="5" t="s">
        <v>81</v>
      </c>
      <c r="B34" s="83"/>
      <c r="C34" s="35" t="s">
        <v>41</v>
      </c>
      <c r="D34" s="85"/>
      <c r="E34" s="35" t="s">
        <v>41</v>
      </c>
      <c r="F34" s="85"/>
      <c r="G34" s="51" t="s">
        <v>42</v>
      </c>
      <c r="H34" s="111">
        <f>B34*D34/1000000*F34*VLOOKUP($G$11,Tabulka36[[Dekóry]:[Sloupec1]],2,0)</f>
        <v>0</v>
      </c>
      <c r="I34" s="129"/>
      <c r="J34" s="131"/>
      <c r="K34" s="48"/>
      <c r="L34" s="93"/>
      <c r="M34" s="81" t="s">
        <v>92</v>
      </c>
      <c r="N34" s="89">
        <v>1829</v>
      </c>
      <c r="O34" s="119"/>
    </row>
    <row r="35" spans="1:16" ht="15.95" customHeight="1" x14ac:dyDescent="0.25">
      <c r="A35" s="5" t="s">
        <v>83</v>
      </c>
      <c r="B35" s="83"/>
      <c r="C35" s="35" t="s">
        <v>41</v>
      </c>
      <c r="D35" s="85"/>
      <c r="E35" s="35" t="s">
        <v>41</v>
      </c>
      <c r="F35" s="85"/>
      <c r="G35" s="51" t="s">
        <v>42</v>
      </c>
      <c r="H35" s="111">
        <f>B35*D35/1000000*F35*VLOOKUP($G$11,Tabulka36[[Dekóry]:[Sloupec1]],2,0)</f>
        <v>0</v>
      </c>
      <c r="I35" s="129"/>
      <c r="J35" s="131"/>
      <c r="K35" s="48"/>
      <c r="L35" s="93"/>
      <c r="M35" s="95" t="s">
        <v>94</v>
      </c>
      <c r="N35" s="89">
        <v>1829</v>
      </c>
      <c r="O35" s="119"/>
    </row>
    <row r="36" spans="1:16" ht="15.95" customHeight="1" x14ac:dyDescent="0.25">
      <c r="A36" s="5" t="s">
        <v>85</v>
      </c>
      <c r="B36" s="83"/>
      <c r="C36" s="35" t="s">
        <v>41</v>
      </c>
      <c r="D36" s="85"/>
      <c r="E36" s="35" t="s">
        <v>41</v>
      </c>
      <c r="F36" s="85"/>
      <c r="G36" s="51" t="s">
        <v>42</v>
      </c>
      <c r="H36" s="111">
        <f>B36*D36/1000000*F36*VLOOKUP($G$11,Tabulka36[[Dekóry]:[Sloupec1]],2,0)</f>
        <v>0</v>
      </c>
      <c r="I36" s="129"/>
      <c r="J36" s="131"/>
      <c r="K36" s="48"/>
      <c r="L36" s="93"/>
      <c r="M36" s="95"/>
      <c r="N36" s="43"/>
      <c r="O36" s="119"/>
    </row>
    <row r="37" spans="1:16" ht="15.95" customHeight="1" x14ac:dyDescent="0.25">
      <c r="A37" s="5" t="s">
        <v>86</v>
      </c>
      <c r="B37" s="83"/>
      <c r="C37" s="35" t="s">
        <v>41</v>
      </c>
      <c r="D37" s="85"/>
      <c r="E37" s="35" t="s">
        <v>41</v>
      </c>
      <c r="F37" s="85"/>
      <c r="G37" s="51" t="s">
        <v>42</v>
      </c>
      <c r="H37" s="111">
        <f>B37*D37/1000000*F37*VLOOKUP($G$11,Tabulka36[[Dekóry]:[Sloupec1]],2,0)</f>
        <v>0</v>
      </c>
      <c r="I37" s="129"/>
      <c r="J37" s="131"/>
      <c r="K37" s="48"/>
      <c r="L37" s="93"/>
      <c r="M37" s="95"/>
      <c r="N37" s="43"/>
      <c r="O37" s="119"/>
    </row>
    <row r="38" spans="1:16" ht="15.95" customHeight="1" x14ac:dyDescent="0.25">
      <c r="A38" s="5" t="s">
        <v>87</v>
      </c>
      <c r="B38" s="83"/>
      <c r="C38" s="35" t="s">
        <v>41</v>
      </c>
      <c r="D38" s="85"/>
      <c r="E38" s="35" t="s">
        <v>41</v>
      </c>
      <c r="F38" s="85"/>
      <c r="G38" s="51" t="s">
        <v>42</v>
      </c>
      <c r="H38" s="111">
        <f>B38*D38/1000000*F38*VLOOKUP($G$11,Tabulka36[[Dekóry]:[Sloupec1]],2,0)</f>
        <v>0</v>
      </c>
      <c r="I38" s="129"/>
      <c r="J38" s="131"/>
      <c r="K38" s="48"/>
      <c r="L38" s="93"/>
      <c r="M38" s="95"/>
      <c r="N38" s="43"/>
      <c r="O38" s="119"/>
    </row>
    <row r="39" spans="1:16" ht="15.95" customHeight="1" x14ac:dyDescent="0.25">
      <c r="A39" s="5" t="s">
        <v>88</v>
      </c>
      <c r="B39" s="83"/>
      <c r="C39" s="35" t="s">
        <v>41</v>
      </c>
      <c r="D39" s="85"/>
      <c r="E39" s="35" t="s">
        <v>41</v>
      </c>
      <c r="F39" s="85"/>
      <c r="G39" s="51" t="s">
        <v>42</v>
      </c>
      <c r="H39" s="111">
        <f>B39*D39/1000000*F39*VLOOKUP($G$11,Tabulka36[[Dekóry]:[Sloupec1]],2,0)</f>
        <v>0</v>
      </c>
      <c r="I39" s="129"/>
      <c r="J39" s="131"/>
      <c r="K39" s="48"/>
      <c r="L39" s="93"/>
      <c r="M39" s="81"/>
      <c r="N39" s="89"/>
      <c r="O39" s="119"/>
    </row>
    <row r="40" spans="1:16" ht="15.95" customHeight="1" x14ac:dyDescent="0.25">
      <c r="A40" s="5" t="s">
        <v>89</v>
      </c>
      <c r="B40" s="83"/>
      <c r="C40" s="35" t="s">
        <v>41</v>
      </c>
      <c r="D40" s="85"/>
      <c r="E40" s="35" t="s">
        <v>41</v>
      </c>
      <c r="F40" s="85"/>
      <c r="G40" s="51" t="s">
        <v>42</v>
      </c>
      <c r="H40" s="111">
        <f>B40*D40/1000000*F40*VLOOKUP($G$11,Tabulka36[[Dekóry]:[Sloupec1]],2,0)</f>
        <v>0</v>
      </c>
      <c r="I40" s="129"/>
      <c r="J40" s="131"/>
      <c r="K40" s="48"/>
      <c r="L40" s="93"/>
      <c r="M40" s="81"/>
      <c r="N40" s="89"/>
      <c r="O40" s="119"/>
    </row>
    <row r="41" spans="1:16" ht="15.95" customHeight="1" x14ac:dyDescent="0.25">
      <c r="A41" s="5" t="s">
        <v>90</v>
      </c>
      <c r="B41" s="83"/>
      <c r="C41" s="35" t="s">
        <v>41</v>
      </c>
      <c r="D41" s="85"/>
      <c r="E41" s="35" t="s">
        <v>41</v>
      </c>
      <c r="F41" s="85"/>
      <c r="G41" s="51" t="s">
        <v>42</v>
      </c>
      <c r="H41" s="111">
        <f>B41*D41/1000000*F41*VLOOKUP($G$11,Tabulka36[[Dekóry]:[Sloupec1]],2,0)</f>
        <v>0</v>
      </c>
      <c r="I41" s="129"/>
      <c r="J41" s="131"/>
      <c r="K41" s="48"/>
      <c r="L41" s="93"/>
      <c r="M41" s="81"/>
      <c r="N41" s="89"/>
      <c r="O41" s="119"/>
    </row>
    <row r="42" spans="1:16" ht="15.95" customHeight="1" x14ac:dyDescent="0.25">
      <c r="A42" s="5" t="s">
        <v>91</v>
      </c>
      <c r="B42" s="83"/>
      <c r="C42" s="35" t="s">
        <v>41</v>
      </c>
      <c r="D42" s="85"/>
      <c r="E42" s="35" t="s">
        <v>41</v>
      </c>
      <c r="F42" s="85"/>
      <c r="G42" s="51" t="s">
        <v>42</v>
      </c>
      <c r="H42" s="111">
        <f>B42*D42/1000000*F42*VLOOKUP($G$11,Tabulka36[[Dekóry]:[Sloupec1]],2,0)</f>
        <v>0</v>
      </c>
      <c r="I42" s="129"/>
      <c r="J42" s="131"/>
      <c r="K42" s="48"/>
      <c r="L42" s="93"/>
      <c r="M42" s="95"/>
      <c r="N42" s="43"/>
      <c r="O42" s="119"/>
    </row>
    <row r="43" spans="1:16" ht="15.95" customHeight="1" x14ac:dyDescent="0.25">
      <c r="A43" s="5" t="s">
        <v>93</v>
      </c>
      <c r="B43" s="83"/>
      <c r="C43" s="35" t="s">
        <v>41</v>
      </c>
      <c r="D43" s="85"/>
      <c r="E43" s="35" t="s">
        <v>41</v>
      </c>
      <c r="F43" s="85"/>
      <c r="G43" s="51" t="s">
        <v>42</v>
      </c>
      <c r="H43" s="111">
        <f>B43*D43/1000000*F43*VLOOKUP($G$11,Tabulka36[[Dekóry]:[Sloupec1]],2,0)</f>
        <v>0</v>
      </c>
      <c r="I43" s="129"/>
      <c r="J43" s="131"/>
      <c r="K43" s="48"/>
      <c r="L43" s="93"/>
      <c r="M43" s="95"/>
      <c r="N43" s="43"/>
      <c r="O43" s="119"/>
    </row>
    <row r="44" spans="1:16" ht="15.95" customHeight="1" thickBot="1" x14ac:dyDescent="0.3">
      <c r="A44" s="5" t="s">
        <v>95</v>
      </c>
      <c r="B44" s="84"/>
      <c r="C44" s="36" t="s">
        <v>41</v>
      </c>
      <c r="D44" s="86"/>
      <c r="E44" s="36" t="s">
        <v>41</v>
      </c>
      <c r="F44" s="86"/>
      <c r="G44" s="112" t="s">
        <v>42</v>
      </c>
      <c r="H44" s="111">
        <f>B44*D44/1000000*F44*VLOOKUP($G$11,Tabulka36[[Dekóry]:[Sloupec1]],2,0)</f>
        <v>0</v>
      </c>
      <c r="I44" s="133"/>
      <c r="J44" s="134"/>
      <c r="K44" s="48"/>
      <c r="L44" s="93"/>
      <c r="M44" s="95"/>
      <c r="N44" s="89"/>
      <c r="O44" s="119"/>
    </row>
    <row r="45" spans="1:16" ht="15.95" customHeight="1" x14ac:dyDescent="0.2">
      <c r="A45" s="2"/>
      <c r="F45" s="68" t="s">
        <v>96</v>
      </c>
      <c r="G45" s="69"/>
      <c r="H45" s="90">
        <f>SUM(H23:H44)</f>
        <v>0</v>
      </c>
      <c r="I45" s="32"/>
      <c r="K45" s="48"/>
      <c r="L45" s="93">
        <f t="shared" ref="L45:L56" si="1">(B33*D33*F33)/1000000</f>
        <v>0</v>
      </c>
      <c r="M45" s="95"/>
      <c r="N45" s="43"/>
      <c r="O45" s="118"/>
    </row>
    <row r="46" spans="1:16" ht="15.95" customHeight="1" x14ac:dyDescent="0.25">
      <c r="A46" s="2"/>
      <c r="B46" s="87" t="s">
        <v>97</v>
      </c>
      <c r="F46" s="68" t="s">
        <v>98</v>
      </c>
      <c r="G46" s="69"/>
      <c r="H46" s="90">
        <f>L57*72</f>
        <v>0</v>
      </c>
      <c r="I46" s="29"/>
      <c r="K46" s="48"/>
      <c r="L46" s="93">
        <f t="shared" si="1"/>
        <v>0</v>
      </c>
      <c r="M46" s="95"/>
      <c r="N46" s="89"/>
      <c r="O46" s="41"/>
    </row>
    <row r="47" spans="1:16" ht="15.95" customHeight="1" x14ac:dyDescent="0.25">
      <c r="A47" s="2"/>
      <c r="E47" s="37"/>
      <c r="F47" s="75" t="s">
        <v>99</v>
      </c>
      <c r="G47" s="70"/>
      <c r="H47" s="91">
        <f>H45+H46</f>
        <v>0</v>
      </c>
      <c r="I47" s="32"/>
      <c r="K47" s="48"/>
      <c r="L47" s="93">
        <f t="shared" si="1"/>
        <v>0</v>
      </c>
      <c r="M47" s="81"/>
      <c r="N47" s="89"/>
    </row>
    <row r="48" spans="1:16" ht="15.95" customHeight="1" thickBot="1" x14ac:dyDescent="0.3">
      <c r="A48" s="2"/>
      <c r="F48" s="71" t="s">
        <v>100</v>
      </c>
      <c r="G48" s="72"/>
      <c r="H48" s="92">
        <f>H47*1.21</f>
        <v>0</v>
      </c>
      <c r="K48" s="48"/>
      <c r="L48" s="93">
        <f t="shared" si="1"/>
        <v>0</v>
      </c>
      <c r="M48" s="81"/>
      <c r="N48" s="89"/>
    </row>
    <row r="49" spans="1:15" ht="15.95" customHeight="1" x14ac:dyDescent="0.25">
      <c r="A49" s="2"/>
      <c r="K49" s="48"/>
      <c r="L49" s="93">
        <f t="shared" si="1"/>
        <v>0</v>
      </c>
      <c r="M49" s="81"/>
      <c r="N49" s="89"/>
    </row>
    <row r="50" spans="1:15" ht="15.95" customHeight="1" x14ac:dyDescent="0.25">
      <c r="A50" s="2"/>
      <c r="B50" s="175" t="s">
        <v>101</v>
      </c>
      <c r="C50" s="175"/>
      <c r="D50" s="175"/>
      <c r="E50" s="175"/>
      <c r="F50" s="175"/>
      <c r="G50" s="175"/>
      <c r="H50" s="175"/>
      <c r="I50" s="175"/>
      <c r="J50" s="175"/>
      <c r="K50" s="48"/>
      <c r="L50" s="93">
        <f t="shared" si="1"/>
        <v>0</v>
      </c>
      <c r="M50" s="81"/>
      <c r="N50" s="89"/>
    </row>
    <row r="51" spans="1:15" ht="15.95" customHeight="1" x14ac:dyDescent="0.25">
      <c r="A51" s="2"/>
      <c r="K51" s="48"/>
      <c r="L51" s="93">
        <f t="shared" si="1"/>
        <v>0</v>
      </c>
      <c r="M51" s="81"/>
      <c r="N51" s="89"/>
    </row>
    <row r="52" spans="1:15" ht="15.95" customHeight="1" x14ac:dyDescent="0.25">
      <c r="A52" s="2"/>
      <c r="B52" s="40" t="s">
        <v>102</v>
      </c>
      <c r="K52" s="48"/>
      <c r="L52" s="93">
        <f t="shared" si="1"/>
        <v>0</v>
      </c>
      <c r="M52" s="81"/>
      <c r="N52" s="89"/>
    </row>
    <row r="53" spans="1:15" ht="15.95" customHeight="1" x14ac:dyDescent="0.25">
      <c r="A53" s="2"/>
      <c r="B53" s="183"/>
      <c r="C53" s="96"/>
      <c r="D53" s="96"/>
      <c r="E53" s="135" t="s">
        <v>103</v>
      </c>
      <c r="F53" s="97"/>
      <c r="G53" s="136"/>
      <c r="K53" s="48"/>
      <c r="L53" s="93">
        <f t="shared" si="1"/>
        <v>0</v>
      </c>
      <c r="M53" s="81"/>
      <c r="N53" s="89"/>
      <c r="O53" s="118"/>
    </row>
    <row r="54" spans="1:15" ht="15.95" customHeight="1" x14ac:dyDescent="0.25">
      <c r="A54" s="2"/>
      <c r="B54" s="183"/>
      <c r="C54" s="96"/>
      <c r="D54" s="96"/>
      <c r="E54" s="183" t="s">
        <v>104</v>
      </c>
      <c r="F54" s="97"/>
      <c r="G54" s="183">
        <v>2803</v>
      </c>
      <c r="K54" s="48"/>
      <c r="L54" s="93">
        <f t="shared" si="1"/>
        <v>0</v>
      </c>
      <c r="M54" s="81"/>
      <c r="N54" s="89"/>
      <c r="O54" s="118"/>
    </row>
    <row r="55" spans="1:15" ht="15.95" customHeight="1" x14ac:dyDescent="0.25">
      <c r="A55" s="2"/>
      <c r="B55" s="183"/>
      <c r="C55" s="96"/>
      <c r="D55" s="96"/>
      <c r="E55" s="183"/>
      <c r="F55" s="97"/>
      <c r="G55" s="183"/>
      <c r="K55" s="48"/>
      <c r="L55" s="93">
        <f t="shared" si="1"/>
        <v>0</v>
      </c>
      <c r="M55" s="95"/>
      <c r="N55" s="89"/>
      <c r="O55" s="118"/>
    </row>
    <row r="56" spans="1:15" ht="15.95" customHeight="1" x14ac:dyDescent="0.25">
      <c r="A56" s="2"/>
      <c r="B56" s="96" t="s">
        <v>105</v>
      </c>
      <c r="C56" s="96"/>
      <c r="D56" s="96"/>
      <c r="E56" s="183"/>
      <c r="F56" s="97"/>
      <c r="G56" s="183"/>
      <c r="K56" s="48"/>
      <c r="L56" s="93">
        <f t="shared" si="1"/>
        <v>0</v>
      </c>
      <c r="M56" s="95"/>
      <c r="N56" s="89"/>
      <c r="O56" s="118"/>
    </row>
    <row r="57" spans="1:15" ht="15.95" customHeight="1" x14ac:dyDescent="0.2">
      <c r="A57" s="31"/>
      <c r="B57" s="96"/>
      <c r="C57" s="96"/>
      <c r="D57" s="96"/>
      <c r="E57" s="96"/>
      <c r="F57" s="97"/>
      <c r="G57" s="97"/>
      <c r="L57" s="94">
        <f>SUM(L23:L56)</f>
        <v>0</v>
      </c>
      <c r="M57" s="78"/>
    </row>
    <row r="58" spans="1:15" x14ac:dyDescent="0.2">
      <c r="A58" s="31"/>
      <c r="B58" s="96"/>
      <c r="C58" s="96"/>
      <c r="D58" s="96"/>
      <c r="E58" s="96"/>
      <c r="F58" s="97"/>
      <c r="G58" s="97"/>
      <c r="M58" s="78"/>
    </row>
    <row r="59" spans="1:15" x14ac:dyDescent="0.2">
      <c r="A59" s="31"/>
      <c r="B59" s="96"/>
      <c r="C59" s="96"/>
      <c r="D59" s="96"/>
      <c r="E59" s="96"/>
      <c r="F59" s="97"/>
      <c r="G59" s="97"/>
      <c r="L59" s="82"/>
      <c r="M59" s="78"/>
    </row>
    <row r="60" spans="1:15" ht="15.95" customHeight="1" x14ac:dyDescent="0.2">
      <c r="A60" s="31"/>
      <c r="B60" s="96"/>
      <c r="C60" s="96"/>
      <c r="D60" s="96"/>
      <c r="E60" s="96"/>
      <c r="F60" s="97"/>
      <c r="G60" s="97"/>
      <c r="M60" s="82"/>
      <c r="N60" s="6"/>
    </row>
    <row r="61" spans="1:15" x14ac:dyDescent="0.2">
      <c r="B61" s="96"/>
      <c r="C61" s="96"/>
      <c r="D61" s="96"/>
      <c r="E61" s="96"/>
      <c r="F61" s="97"/>
      <c r="G61" s="97"/>
      <c r="M61" s="78"/>
    </row>
    <row r="62" spans="1:15" ht="30" customHeight="1" x14ac:dyDescent="0.25">
      <c r="B62" s="96"/>
      <c r="C62" s="96"/>
      <c r="D62" s="96"/>
      <c r="E62" s="135"/>
      <c r="F62" s="97"/>
      <c r="G62" s="136"/>
      <c r="K62" s="49"/>
    </row>
    <row r="63" spans="1:15" x14ac:dyDescent="0.2">
      <c r="B63" s="95">
        <v>804</v>
      </c>
      <c r="C63" s="95"/>
      <c r="D63" s="95"/>
      <c r="E63" s="185">
        <v>806</v>
      </c>
      <c r="F63" s="97"/>
      <c r="G63" s="184">
        <v>807</v>
      </c>
      <c r="M63" s="6"/>
    </row>
    <row r="64" spans="1:15" x14ac:dyDescent="0.2">
      <c r="B64" s="95"/>
      <c r="C64" s="95"/>
      <c r="D64" s="95"/>
      <c r="E64" s="185"/>
      <c r="F64" s="97"/>
      <c r="G64" s="184"/>
    </row>
    <row r="65" spans="2:14" ht="12.75" customHeight="1" x14ac:dyDescent="0.25">
      <c r="B65" s="183"/>
      <c r="C65" s="97"/>
      <c r="D65" s="97"/>
      <c r="E65" s="136"/>
      <c r="F65" s="97"/>
      <c r="G65" s="136"/>
    </row>
    <row r="66" spans="2:14" ht="12.75" customHeight="1" x14ac:dyDescent="0.2">
      <c r="B66" s="183"/>
      <c r="C66" s="97"/>
      <c r="D66" s="97"/>
      <c r="E66" s="184"/>
      <c r="F66" s="97"/>
      <c r="G66" s="184"/>
      <c r="M66" s="82" t="s">
        <v>26</v>
      </c>
    </row>
    <row r="67" spans="2:14" ht="12.75" customHeight="1" x14ac:dyDescent="0.2">
      <c r="B67" s="97"/>
      <c r="C67" s="97"/>
      <c r="D67" s="97"/>
      <c r="E67" s="184"/>
      <c r="F67" s="97"/>
      <c r="G67" s="184"/>
      <c r="M67" s="137" t="s">
        <v>35</v>
      </c>
      <c r="N67" s="137" t="s">
        <v>35</v>
      </c>
    </row>
    <row r="68" spans="2:14" ht="15" x14ac:dyDescent="0.2">
      <c r="B68" s="97"/>
      <c r="C68" s="97"/>
      <c r="D68" s="97"/>
      <c r="E68" s="184"/>
      <c r="F68" s="97"/>
      <c r="G68" s="184"/>
      <c r="M68" s="137" t="s">
        <v>44</v>
      </c>
      <c r="N68" s="137" t="s">
        <v>73</v>
      </c>
    </row>
    <row r="69" spans="2:14" ht="15" x14ac:dyDescent="0.2">
      <c r="B69" s="138"/>
      <c r="C69" s="78"/>
      <c r="E69" s="95">
        <v>2811</v>
      </c>
      <c r="F69" s="95"/>
      <c r="L69" s="77"/>
      <c r="M69" s="137" t="s">
        <v>47</v>
      </c>
      <c r="N69" s="137" t="s">
        <v>73</v>
      </c>
    </row>
    <row r="70" spans="2:14" ht="15" x14ac:dyDescent="0.2">
      <c r="B70" s="78"/>
      <c r="C70" s="78"/>
      <c r="D70" s="78"/>
      <c r="E70" s="78"/>
      <c r="F70" s="78"/>
      <c r="G70" s="78"/>
      <c r="M70" s="137" t="s">
        <v>51</v>
      </c>
      <c r="N70" s="137" t="s">
        <v>73</v>
      </c>
    </row>
    <row r="71" spans="2:14" ht="15" x14ac:dyDescent="0.2">
      <c r="B71" s="78"/>
      <c r="C71" s="78"/>
      <c r="D71" s="78"/>
      <c r="E71" s="78"/>
      <c r="F71" s="78"/>
      <c r="G71" s="78"/>
      <c r="M71" s="137" t="s">
        <v>55</v>
      </c>
      <c r="N71" s="137" t="s">
        <v>73</v>
      </c>
    </row>
    <row r="72" spans="2:14" ht="15" x14ac:dyDescent="0.2">
      <c r="B72" s="78"/>
      <c r="C72" s="78"/>
      <c r="D72" s="78"/>
      <c r="E72" s="78"/>
      <c r="F72" s="78"/>
      <c r="G72" s="78"/>
      <c r="M72" s="137" t="s">
        <v>58</v>
      </c>
      <c r="N72" s="137" t="s">
        <v>35</v>
      </c>
    </row>
    <row r="73" spans="2:14" ht="15" x14ac:dyDescent="0.2">
      <c r="M73" s="137" t="s">
        <v>106</v>
      </c>
      <c r="N73" s="137" t="s">
        <v>73</v>
      </c>
    </row>
    <row r="74" spans="2:14" ht="15" x14ac:dyDescent="0.25">
      <c r="C74" s="40"/>
      <c r="M74" s="137" t="s">
        <v>107</v>
      </c>
      <c r="N74" s="137" t="s">
        <v>62</v>
      </c>
    </row>
    <row r="75" spans="2:14" ht="15" x14ac:dyDescent="0.2">
      <c r="M75" s="137" t="s">
        <v>62</v>
      </c>
      <c r="N75" s="137" t="s">
        <v>62</v>
      </c>
    </row>
    <row r="76" spans="2:14" ht="15" x14ac:dyDescent="0.2">
      <c r="M76" s="137" t="s">
        <v>73</v>
      </c>
      <c r="N76" s="137" t="s">
        <v>73</v>
      </c>
    </row>
    <row r="77" spans="2:14" ht="15" x14ac:dyDescent="0.2">
      <c r="M77" s="137" t="s">
        <v>69</v>
      </c>
      <c r="N77" s="137" t="s">
        <v>73</v>
      </c>
    </row>
    <row r="78" spans="2:14" ht="15" x14ac:dyDescent="0.2">
      <c r="M78" s="137" t="s">
        <v>76</v>
      </c>
      <c r="N78" s="137" t="s">
        <v>73</v>
      </c>
    </row>
    <row r="79" spans="2:14" ht="15" x14ac:dyDescent="0.2">
      <c r="M79" s="137" t="s">
        <v>80</v>
      </c>
      <c r="N79" s="137" t="s">
        <v>35</v>
      </c>
    </row>
    <row r="80" spans="2:14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</sheetData>
  <sheetProtection algorithmName="SHA-512" hashValue="ZMGoNB1gdH+Aotm3Ypu/mrDs96OAbrDl8rs+oot8ONWnoa2SeQLQ7+Awl9+qRxs5Da4ftkiiTBUwPmN8EdAWwg==" saltValue="KMsQ2W0mjmTyBcTy+zQr2Q==" spinCount="100000" sheet="1" objects="1" scenarios="1"/>
  <dataConsolidate/>
  <mergeCells count="33">
    <mergeCell ref="B50:J50"/>
    <mergeCell ref="B22:C22"/>
    <mergeCell ref="H21:H22"/>
    <mergeCell ref="I21:J22"/>
    <mergeCell ref="B65:B66"/>
    <mergeCell ref="E66:E68"/>
    <mergeCell ref="G66:G68"/>
    <mergeCell ref="B53:B55"/>
    <mergeCell ref="E54:E56"/>
    <mergeCell ref="G54:G56"/>
    <mergeCell ref="E63:E64"/>
    <mergeCell ref="G63:G64"/>
    <mergeCell ref="G9:J9"/>
    <mergeCell ref="B2:J2"/>
    <mergeCell ref="G15:J15"/>
    <mergeCell ref="V2:AE2"/>
    <mergeCell ref="H3:J3"/>
    <mergeCell ref="G16:J16"/>
    <mergeCell ref="D22:E22"/>
    <mergeCell ref="B1:H1"/>
    <mergeCell ref="B21:C21"/>
    <mergeCell ref="D21:E21"/>
    <mergeCell ref="F21:G21"/>
    <mergeCell ref="F22:G22"/>
    <mergeCell ref="F4:J4"/>
    <mergeCell ref="G11:J11"/>
    <mergeCell ref="G12:J12"/>
    <mergeCell ref="G5:J5"/>
    <mergeCell ref="G6:J6"/>
    <mergeCell ref="G7:J7"/>
    <mergeCell ref="G8:J8"/>
    <mergeCell ref="G14:J14"/>
    <mergeCell ref="G10:J10"/>
  </mergeCells>
  <dataValidations count="6">
    <dataValidation type="list" showInputMessage="1" showErrorMessage="1" sqref="K20" xr:uid="{00000000-0002-0000-0000-000001000000}">
      <formula1>$L$60:$L$60</formula1>
    </dataValidation>
    <dataValidation type="list" allowBlank="1" showInputMessage="1" showErrorMessage="1" sqref="G12:J12" xr:uid="{00000000-0002-0000-0000-000002000000}">
      <formula1>$O$21:$O$44</formula1>
    </dataValidation>
    <dataValidation showDropDown="1" sqref="G23:G44" xr:uid="{00000000-0002-0000-0000-000000000000}"/>
    <dataValidation type="decimal" operator="greaterThanOrEqual" allowBlank="1" showInputMessage="1" showErrorMessage="1" errorTitle="Není dodržen minimální rozměr!" error="Minimální rozměr je 100mm." sqref="D23:D44" xr:uid="{00000000-0002-0000-0000-000003000000}">
      <formula1>100</formula1>
    </dataValidation>
    <dataValidation type="decimal" operator="greaterThanOrEqual" allowBlank="1" showInputMessage="1" showErrorMessage="1" errorTitle="Není dodržen požadovaný rozměr!" error="Minimální rozměr je 100mm." sqref="B23:B44" xr:uid="{00000000-0002-0000-0000-000004000000}">
      <formula1>100</formula1>
    </dataValidation>
    <dataValidation type="list" allowBlank="1" showInputMessage="1" showErrorMessage="1" promptTitle="Vyberte dezén" sqref="G11:J11" xr:uid="{00000000-0002-0000-0000-000005000000}">
      <formula1>$M$21:$M$46</formula1>
    </dataValidation>
  </dataValidations>
  <printOptions horizontalCentered="1"/>
  <pageMargins left="0.25" right="0.25" top="0.44" bottom="0.75" header="0.3" footer="0.3"/>
  <pageSetup paperSize="9" scale="81" fitToHeight="0" orientation="portrait" r:id="rId1"/>
  <headerFooter alignWithMargins="0"/>
  <rowBreaks count="1" manualBreakCount="1">
    <brk id="49" max="9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I33"/>
  <sheetViews>
    <sheetView workbookViewId="0">
      <selection activeCell="E20" sqref="E20"/>
    </sheetView>
  </sheetViews>
  <sheetFormatPr defaultRowHeight="15" x14ac:dyDescent="0.25"/>
  <cols>
    <col min="9" max="9" width="15.85546875" bestFit="1" customWidth="1"/>
  </cols>
  <sheetData>
    <row r="1" spans="1:9" x14ac:dyDescent="0.25">
      <c r="A1" s="9" t="s">
        <v>108</v>
      </c>
      <c r="B1" s="9" t="s">
        <v>109</v>
      </c>
      <c r="C1" s="10" t="s">
        <v>110</v>
      </c>
      <c r="D1" s="9" t="s">
        <v>111</v>
      </c>
      <c r="E1">
        <v>1</v>
      </c>
      <c r="H1" s="9" t="s">
        <v>111</v>
      </c>
      <c r="I1" s="10" t="s">
        <v>110</v>
      </c>
    </row>
    <row r="2" spans="1:9" x14ac:dyDescent="0.25">
      <c r="A2" s="9" t="s">
        <v>112</v>
      </c>
      <c r="B2" s="9" t="s">
        <v>113</v>
      </c>
      <c r="C2" s="10" t="s">
        <v>114</v>
      </c>
      <c r="D2" s="9" t="s">
        <v>115</v>
      </c>
      <c r="E2">
        <v>2</v>
      </c>
      <c r="H2" s="9" t="s">
        <v>115</v>
      </c>
      <c r="I2" s="10" t="s">
        <v>114</v>
      </c>
    </row>
    <row r="3" spans="1:9" x14ac:dyDescent="0.25">
      <c r="A3" s="9" t="s">
        <v>116</v>
      </c>
      <c r="B3" s="9" t="s">
        <v>117</v>
      </c>
      <c r="C3" s="10" t="s">
        <v>118</v>
      </c>
      <c r="D3" s="9" t="s">
        <v>119</v>
      </c>
      <c r="E3">
        <v>3</v>
      </c>
      <c r="H3" s="9" t="s">
        <v>119</v>
      </c>
      <c r="I3" s="10" t="s">
        <v>118</v>
      </c>
    </row>
    <row r="4" spans="1:9" x14ac:dyDescent="0.25">
      <c r="A4" s="9" t="s">
        <v>120</v>
      </c>
      <c r="B4" s="9" t="s">
        <v>121</v>
      </c>
      <c r="C4" s="10" t="s">
        <v>39</v>
      </c>
      <c r="D4" s="9" t="s">
        <v>122</v>
      </c>
      <c r="E4">
        <v>4</v>
      </c>
      <c r="H4" s="9" t="s">
        <v>122</v>
      </c>
      <c r="I4" s="10" t="s">
        <v>39</v>
      </c>
    </row>
    <row r="5" spans="1:9" x14ac:dyDescent="0.25">
      <c r="A5" s="9" t="s">
        <v>123</v>
      </c>
      <c r="B5" s="9" t="s">
        <v>124</v>
      </c>
      <c r="C5" s="10" t="s">
        <v>125</v>
      </c>
      <c r="D5" s="9" t="s">
        <v>126</v>
      </c>
      <c r="E5">
        <v>9</v>
      </c>
      <c r="H5" s="9" t="s">
        <v>126</v>
      </c>
      <c r="I5" s="10" t="s">
        <v>125</v>
      </c>
    </row>
    <row r="6" spans="1:9" x14ac:dyDescent="0.25">
      <c r="A6" s="9" t="s">
        <v>127</v>
      </c>
      <c r="B6" s="9" t="s">
        <v>128</v>
      </c>
      <c r="C6" s="10" t="s">
        <v>39</v>
      </c>
      <c r="D6" s="9" t="s">
        <v>122</v>
      </c>
      <c r="E6">
        <v>4</v>
      </c>
      <c r="H6" s="9" t="s">
        <v>122</v>
      </c>
      <c r="I6" s="10" t="s">
        <v>39</v>
      </c>
    </row>
    <row r="7" spans="1:9" x14ac:dyDescent="0.25">
      <c r="A7" s="9" t="s">
        <v>129</v>
      </c>
      <c r="B7" s="9" t="s">
        <v>130</v>
      </c>
      <c r="C7" s="10" t="s">
        <v>131</v>
      </c>
      <c r="D7" s="9" t="s">
        <v>132</v>
      </c>
      <c r="E7">
        <v>12</v>
      </c>
      <c r="H7" s="9" t="s">
        <v>132</v>
      </c>
      <c r="I7" s="10" t="s">
        <v>131</v>
      </c>
    </row>
    <row r="8" spans="1:9" x14ac:dyDescent="0.25">
      <c r="A8" s="9" t="s">
        <v>133</v>
      </c>
      <c r="B8" s="9" t="s">
        <v>134</v>
      </c>
      <c r="C8" s="10" t="s">
        <v>51</v>
      </c>
      <c r="D8" s="9" t="s">
        <v>135</v>
      </c>
      <c r="E8">
        <v>13</v>
      </c>
      <c r="H8" s="9" t="s">
        <v>135</v>
      </c>
      <c r="I8" s="10" t="s">
        <v>51</v>
      </c>
    </row>
    <row r="9" spans="1:9" x14ac:dyDescent="0.25">
      <c r="A9" s="9" t="s">
        <v>136</v>
      </c>
      <c r="B9" s="9" t="s">
        <v>137</v>
      </c>
      <c r="C9" s="10" t="s">
        <v>138</v>
      </c>
      <c r="D9" s="9" t="s">
        <v>132</v>
      </c>
      <c r="E9">
        <v>12</v>
      </c>
      <c r="H9" s="9" t="s">
        <v>132</v>
      </c>
      <c r="I9" s="10" t="s">
        <v>138</v>
      </c>
    </row>
    <row r="10" spans="1:9" x14ac:dyDescent="0.25">
      <c r="A10" s="9" t="s">
        <v>139</v>
      </c>
      <c r="B10" s="9" t="s">
        <v>140</v>
      </c>
      <c r="C10" s="10" t="s">
        <v>47</v>
      </c>
      <c r="D10" s="9" t="s">
        <v>141</v>
      </c>
      <c r="E10">
        <v>7</v>
      </c>
      <c r="H10" s="9" t="s">
        <v>141</v>
      </c>
      <c r="I10" s="10" t="s">
        <v>47</v>
      </c>
    </row>
    <row r="11" spans="1:9" x14ac:dyDescent="0.25">
      <c r="A11" s="9" t="s">
        <v>142</v>
      </c>
      <c r="B11" s="9" t="s">
        <v>143</v>
      </c>
      <c r="C11" s="10" t="s">
        <v>51</v>
      </c>
      <c r="D11" s="9" t="s">
        <v>135</v>
      </c>
      <c r="E11">
        <v>13</v>
      </c>
      <c r="H11" s="9" t="s">
        <v>135</v>
      </c>
      <c r="I11" s="10" t="s">
        <v>51</v>
      </c>
    </row>
    <row r="12" spans="1:9" x14ac:dyDescent="0.25">
      <c r="A12" s="9" t="s">
        <v>144</v>
      </c>
      <c r="B12" s="9" t="s">
        <v>145</v>
      </c>
      <c r="C12" s="10" t="s">
        <v>47</v>
      </c>
      <c r="D12" s="9" t="s">
        <v>141</v>
      </c>
      <c r="E12">
        <v>7</v>
      </c>
      <c r="H12" s="9" t="s">
        <v>141</v>
      </c>
      <c r="I12" s="10" t="s">
        <v>47</v>
      </c>
    </row>
    <row r="13" spans="1:9" x14ac:dyDescent="0.25">
      <c r="A13" s="9" t="s">
        <v>146</v>
      </c>
      <c r="B13" s="9" t="s">
        <v>147</v>
      </c>
      <c r="C13" s="10" t="s">
        <v>148</v>
      </c>
      <c r="D13" s="9" t="s">
        <v>149</v>
      </c>
      <c r="E13">
        <v>8</v>
      </c>
      <c r="H13" s="9" t="s">
        <v>149</v>
      </c>
      <c r="I13" s="10" t="s">
        <v>148</v>
      </c>
    </row>
    <row r="14" spans="1:9" x14ac:dyDescent="0.25">
      <c r="A14" s="9" t="s">
        <v>150</v>
      </c>
      <c r="B14" s="9" t="s">
        <v>151</v>
      </c>
      <c r="C14" s="10" t="s">
        <v>47</v>
      </c>
      <c r="D14" s="9" t="s">
        <v>141</v>
      </c>
      <c r="E14">
        <v>7</v>
      </c>
      <c r="H14" s="9" t="s">
        <v>141</v>
      </c>
      <c r="I14" s="10" t="s">
        <v>47</v>
      </c>
    </row>
    <row r="15" spans="1:9" x14ac:dyDescent="0.25">
      <c r="A15" s="9" t="s">
        <v>152</v>
      </c>
      <c r="B15" s="9" t="s">
        <v>153</v>
      </c>
      <c r="C15" s="10" t="s">
        <v>148</v>
      </c>
      <c r="D15" s="9" t="s">
        <v>149</v>
      </c>
      <c r="E15">
        <v>8</v>
      </c>
      <c r="H15" s="9" t="s">
        <v>149</v>
      </c>
      <c r="I15" s="10" t="s">
        <v>148</v>
      </c>
    </row>
    <row r="16" spans="1:9" x14ac:dyDescent="0.25">
      <c r="A16" s="9" t="s">
        <v>154</v>
      </c>
      <c r="B16" s="9" t="s">
        <v>155</v>
      </c>
      <c r="C16" s="10" t="s">
        <v>125</v>
      </c>
      <c r="D16" s="9" t="s">
        <v>126</v>
      </c>
      <c r="E16">
        <v>9</v>
      </c>
      <c r="H16" s="9" t="s">
        <v>126</v>
      </c>
      <c r="I16" s="10" t="s">
        <v>125</v>
      </c>
    </row>
    <row r="17" spans="1:9" x14ac:dyDescent="0.25">
      <c r="A17" s="9" t="s">
        <v>156</v>
      </c>
      <c r="B17" s="9" t="s">
        <v>157</v>
      </c>
      <c r="C17" s="10" t="s">
        <v>35</v>
      </c>
      <c r="D17" s="9" t="s">
        <v>158</v>
      </c>
      <c r="E17">
        <v>10</v>
      </c>
      <c r="H17" s="9" t="s">
        <v>158</v>
      </c>
      <c r="I17" s="10" t="s">
        <v>35</v>
      </c>
    </row>
    <row r="18" spans="1:9" x14ac:dyDescent="0.25">
      <c r="A18" s="9" t="s">
        <v>159</v>
      </c>
      <c r="B18" s="9" t="s">
        <v>160</v>
      </c>
      <c r="C18" s="10" t="s">
        <v>161</v>
      </c>
      <c r="D18" s="9" t="s">
        <v>162</v>
      </c>
      <c r="E18">
        <v>6</v>
      </c>
      <c r="H18" s="9" t="s">
        <v>162</v>
      </c>
      <c r="I18" s="10" t="s">
        <v>161</v>
      </c>
    </row>
    <row r="19" spans="1:9" x14ac:dyDescent="0.25">
      <c r="A19" s="9" t="s">
        <v>163</v>
      </c>
      <c r="B19" s="9" t="s">
        <v>164</v>
      </c>
      <c r="C19" s="10" t="s">
        <v>35</v>
      </c>
      <c r="D19" s="9" t="s">
        <v>158</v>
      </c>
      <c r="E19">
        <v>10</v>
      </c>
      <c r="H19" s="9" t="s">
        <v>158</v>
      </c>
      <c r="I19" s="10" t="s">
        <v>35</v>
      </c>
    </row>
    <row r="20" spans="1:9" x14ac:dyDescent="0.25">
      <c r="A20" s="9" t="s">
        <v>165</v>
      </c>
      <c r="B20" s="9" t="s">
        <v>166</v>
      </c>
      <c r="C20" s="10" t="s">
        <v>62</v>
      </c>
      <c r="D20" s="9" t="s">
        <v>167</v>
      </c>
      <c r="E20">
        <v>11</v>
      </c>
      <c r="H20" s="9" t="s">
        <v>167</v>
      </c>
      <c r="I20" s="10" t="s">
        <v>62</v>
      </c>
    </row>
    <row r="21" spans="1:9" x14ac:dyDescent="0.25">
      <c r="A21" s="9" t="s">
        <v>168</v>
      </c>
      <c r="B21" s="9" t="s">
        <v>169</v>
      </c>
      <c r="C21" s="10" t="s">
        <v>170</v>
      </c>
      <c r="D21" s="9" t="s">
        <v>171</v>
      </c>
      <c r="E21">
        <v>5</v>
      </c>
      <c r="H21" s="9" t="s">
        <v>171</v>
      </c>
      <c r="I21" s="10" t="s">
        <v>170</v>
      </c>
    </row>
    <row r="22" spans="1:9" x14ac:dyDescent="0.25">
      <c r="A22" s="9" t="s">
        <v>172</v>
      </c>
      <c r="B22" s="9" t="s">
        <v>173</v>
      </c>
      <c r="C22" s="10" t="s">
        <v>161</v>
      </c>
      <c r="D22" s="9" t="s">
        <v>162</v>
      </c>
      <c r="E22">
        <v>6</v>
      </c>
      <c r="H22" s="9" t="s">
        <v>162</v>
      </c>
      <c r="I22" s="10" t="s">
        <v>161</v>
      </c>
    </row>
    <row r="23" spans="1:9" x14ac:dyDescent="0.25">
      <c r="A23" s="9" t="s">
        <v>174</v>
      </c>
      <c r="B23" s="9" t="s">
        <v>175</v>
      </c>
      <c r="C23" s="10" t="s">
        <v>62</v>
      </c>
      <c r="D23" s="9" t="s">
        <v>167</v>
      </c>
      <c r="E23">
        <v>11</v>
      </c>
      <c r="H23" s="9" t="s">
        <v>167</v>
      </c>
      <c r="I23" s="10" t="s">
        <v>62</v>
      </c>
    </row>
    <row r="24" spans="1:9" x14ac:dyDescent="0.25">
      <c r="A24" s="9" t="s">
        <v>176</v>
      </c>
      <c r="B24" s="9" t="s">
        <v>177</v>
      </c>
      <c r="C24" s="10" t="s">
        <v>161</v>
      </c>
      <c r="D24" s="9" t="s">
        <v>162</v>
      </c>
      <c r="E24">
        <v>6</v>
      </c>
      <c r="H24" s="9" t="s">
        <v>162</v>
      </c>
      <c r="I24" s="10" t="s">
        <v>161</v>
      </c>
    </row>
    <row r="25" spans="1:9" x14ac:dyDescent="0.25">
      <c r="A25" s="9" t="s">
        <v>178</v>
      </c>
      <c r="B25" s="9" t="s">
        <v>179</v>
      </c>
      <c r="C25" s="10" t="s">
        <v>62</v>
      </c>
      <c r="D25" s="9" t="s">
        <v>167</v>
      </c>
      <c r="E25">
        <v>11</v>
      </c>
      <c r="H25" s="9" t="s">
        <v>167</v>
      </c>
      <c r="I25" s="10" t="s">
        <v>62</v>
      </c>
    </row>
    <row r="26" spans="1:9" x14ac:dyDescent="0.25">
      <c r="A26" s="9" t="s">
        <v>180</v>
      </c>
      <c r="B26" s="9" t="s">
        <v>181</v>
      </c>
      <c r="C26" s="10" t="s">
        <v>161</v>
      </c>
      <c r="D26" s="9" t="s">
        <v>162</v>
      </c>
      <c r="E26">
        <v>6</v>
      </c>
      <c r="H26" s="9" t="s">
        <v>162</v>
      </c>
      <c r="I26" s="10" t="s">
        <v>161</v>
      </c>
    </row>
    <row r="27" spans="1:9" x14ac:dyDescent="0.25">
      <c r="A27" s="9" t="s">
        <v>182</v>
      </c>
      <c r="B27" s="9" t="s">
        <v>183</v>
      </c>
      <c r="C27" s="10" t="s">
        <v>170</v>
      </c>
      <c r="D27" s="9" t="s">
        <v>171</v>
      </c>
      <c r="E27">
        <v>5</v>
      </c>
      <c r="H27" s="9" t="s">
        <v>171</v>
      </c>
      <c r="I27" s="10" t="s">
        <v>170</v>
      </c>
    </row>
    <row r="28" spans="1:9" x14ac:dyDescent="0.25">
      <c r="A28" s="9" t="s">
        <v>184</v>
      </c>
      <c r="B28" s="9" t="s">
        <v>185</v>
      </c>
      <c r="C28" s="10" t="s">
        <v>161</v>
      </c>
      <c r="D28" s="9" t="s">
        <v>162</v>
      </c>
      <c r="E28">
        <v>6</v>
      </c>
      <c r="H28" s="9" t="s">
        <v>162</v>
      </c>
      <c r="I28" s="10" t="s">
        <v>161</v>
      </c>
    </row>
    <row r="29" spans="1:9" x14ac:dyDescent="0.25">
      <c r="A29" s="9" t="s">
        <v>186</v>
      </c>
      <c r="B29" s="9" t="s">
        <v>187</v>
      </c>
      <c r="C29" s="10" t="s">
        <v>170</v>
      </c>
      <c r="D29" s="9" t="s">
        <v>171</v>
      </c>
      <c r="E29">
        <v>5</v>
      </c>
      <c r="H29" s="9" t="s">
        <v>171</v>
      </c>
      <c r="I29" s="10" t="s">
        <v>170</v>
      </c>
    </row>
    <row r="30" spans="1:9" x14ac:dyDescent="0.25">
      <c r="A30" s="9" t="s">
        <v>188</v>
      </c>
      <c r="B30" s="9" t="s">
        <v>189</v>
      </c>
      <c r="C30" s="10" t="s">
        <v>62</v>
      </c>
      <c r="D30" s="9" t="s">
        <v>167</v>
      </c>
      <c r="E30">
        <v>11</v>
      </c>
      <c r="H30" s="9" t="s">
        <v>167</v>
      </c>
      <c r="I30" s="10" t="s">
        <v>62</v>
      </c>
    </row>
    <row r="31" spans="1:9" x14ac:dyDescent="0.25">
      <c r="A31" s="9" t="s">
        <v>190</v>
      </c>
      <c r="B31" s="9" t="s">
        <v>190</v>
      </c>
      <c r="C31" s="10" t="s">
        <v>170</v>
      </c>
      <c r="D31" s="9" t="s">
        <v>171</v>
      </c>
      <c r="E31">
        <v>5</v>
      </c>
      <c r="H31" s="9" t="s">
        <v>171</v>
      </c>
      <c r="I31" s="10" t="s">
        <v>170</v>
      </c>
    </row>
    <row r="32" spans="1:9" x14ac:dyDescent="0.25">
      <c r="A32" s="9" t="s">
        <v>191</v>
      </c>
      <c r="B32" s="9" t="s">
        <v>192</v>
      </c>
      <c r="C32" s="10" t="s">
        <v>62</v>
      </c>
      <c r="D32" s="9" t="s">
        <v>167</v>
      </c>
      <c r="E32">
        <v>11</v>
      </c>
      <c r="H32" s="9" t="s">
        <v>167</v>
      </c>
      <c r="I32" s="10" t="s">
        <v>62</v>
      </c>
    </row>
    <row r="33" spans="1:9" x14ac:dyDescent="0.25">
      <c r="A33" s="9" t="s">
        <v>193</v>
      </c>
      <c r="B33" s="9" t="s">
        <v>194</v>
      </c>
      <c r="C33" s="10" t="s">
        <v>170</v>
      </c>
      <c r="D33" s="9" t="s">
        <v>171</v>
      </c>
      <c r="E33">
        <v>5</v>
      </c>
      <c r="H33" s="9" t="s">
        <v>171</v>
      </c>
      <c r="I33" s="10" t="s">
        <v>170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J20"/>
  <sheetViews>
    <sheetView workbookViewId="0">
      <selection activeCell="A3" sqref="A3"/>
    </sheetView>
  </sheetViews>
  <sheetFormatPr defaultRowHeight="15" x14ac:dyDescent="0.25"/>
  <sheetData>
    <row r="1" spans="1:10" x14ac:dyDescent="0.25">
      <c r="A1" s="11" t="s">
        <v>195</v>
      </c>
      <c r="B1" s="11" t="s">
        <v>196</v>
      </c>
      <c r="C1" s="11" t="s">
        <v>197</v>
      </c>
      <c r="D1" s="12" t="s">
        <v>198</v>
      </c>
      <c r="E1" s="12" t="s">
        <v>199</v>
      </c>
      <c r="F1" s="11" t="s">
        <v>200</v>
      </c>
    </row>
    <row r="2" spans="1:10" x14ac:dyDescent="0.25">
      <c r="A2" s="11">
        <v>0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I2">
        <v>0</v>
      </c>
      <c r="J2">
        <v>0</v>
      </c>
    </row>
    <row r="3" spans="1:10" x14ac:dyDescent="0.25">
      <c r="A3" s="9" t="s">
        <v>201</v>
      </c>
      <c r="B3" s="9" t="s">
        <v>202</v>
      </c>
      <c r="C3" s="28" t="s">
        <v>203</v>
      </c>
      <c r="D3" s="28" t="s">
        <v>204</v>
      </c>
      <c r="E3" s="28" t="s">
        <v>205</v>
      </c>
      <c r="F3" s="28" t="s">
        <v>206</v>
      </c>
      <c r="I3" s="9">
        <v>0.1</v>
      </c>
      <c r="J3" s="9" t="s">
        <v>201</v>
      </c>
    </row>
    <row r="4" spans="1:10" x14ac:dyDescent="0.25">
      <c r="A4" s="9" t="s">
        <v>207</v>
      </c>
      <c r="B4" s="9" t="s">
        <v>208</v>
      </c>
      <c r="C4" s="28" t="s">
        <v>209</v>
      </c>
      <c r="D4" s="28" t="s">
        <v>210</v>
      </c>
      <c r="E4" s="28" t="s">
        <v>211</v>
      </c>
      <c r="F4" s="28" t="s">
        <v>212</v>
      </c>
      <c r="I4" s="9">
        <v>51</v>
      </c>
      <c r="J4" s="9" t="s">
        <v>207</v>
      </c>
    </row>
    <row r="5" spans="1:10" x14ac:dyDescent="0.25">
      <c r="A5" s="9" t="s">
        <v>213</v>
      </c>
      <c r="B5" s="9" t="s">
        <v>214</v>
      </c>
      <c r="C5" s="28" t="s">
        <v>215</v>
      </c>
      <c r="D5" s="28" t="s">
        <v>216</v>
      </c>
      <c r="E5" s="28" t="s">
        <v>217</v>
      </c>
      <c r="F5" s="28" t="s">
        <v>218</v>
      </c>
      <c r="I5" s="9">
        <v>76</v>
      </c>
      <c r="J5" s="9" t="s">
        <v>213</v>
      </c>
    </row>
    <row r="6" spans="1:10" x14ac:dyDescent="0.25">
      <c r="A6" s="9" t="s">
        <v>219</v>
      </c>
      <c r="B6" s="9" t="s">
        <v>220</v>
      </c>
      <c r="C6" s="28" t="s">
        <v>221</v>
      </c>
      <c r="D6" s="28" t="s">
        <v>222</v>
      </c>
      <c r="E6" s="28" t="s">
        <v>223</v>
      </c>
      <c r="F6" s="28" t="s">
        <v>224</v>
      </c>
      <c r="I6" s="9">
        <f>J5+1</f>
        <v>101</v>
      </c>
      <c r="J6" s="9" t="s">
        <v>219</v>
      </c>
    </row>
    <row r="7" spans="1:10" x14ac:dyDescent="0.25">
      <c r="A7" s="9" t="s">
        <v>225</v>
      </c>
      <c r="B7" s="9" t="s">
        <v>226</v>
      </c>
      <c r="C7" s="28" t="s">
        <v>227</v>
      </c>
      <c r="D7" s="28" t="s">
        <v>228</v>
      </c>
      <c r="E7" s="28" t="s">
        <v>229</v>
      </c>
      <c r="F7" s="28" t="s">
        <v>230</v>
      </c>
      <c r="I7" s="9">
        <f t="shared" ref="I7:I20" si="0">J6+1</f>
        <v>151</v>
      </c>
      <c r="J7" s="9" t="s">
        <v>225</v>
      </c>
    </row>
    <row r="8" spans="1:10" x14ac:dyDescent="0.25">
      <c r="A8" s="9" t="s">
        <v>231</v>
      </c>
      <c r="B8" s="9" t="s">
        <v>232</v>
      </c>
      <c r="C8" s="28" t="s">
        <v>233</v>
      </c>
      <c r="D8" s="28" t="s">
        <v>234</v>
      </c>
      <c r="E8" s="28" t="s">
        <v>235</v>
      </c>
      <c r="F8" s="28" t="s">
        <v>236</v>
      </c>
      <c r="I8" s="9">
        <f t="shared" si="0"/>
        <v>201</v>
      </c>
      <c r="J8" s="9" t="s">
        <v>231</v>
      </c>
    </row>
    <row r="9" spans="1:10" x14ac:dyDescent="0.25">
      <c r="A9" s="9" t="s">
        <v>237</v>
      </c>
      <c r="B9" s="9" t="s">
        <v>238</v>
      </c>
      <c r="C9" s="28" t="s">
        <v>239</v>
      </c>
      <c r="D9" s="28" t="s">
        <v>240</v>
      </c>
      <c r="E9" s="28" t="s">
        <v>241</v>
      </c>
      <c r="F9" s="28" t="s">
        <v>242</v>
      </c>
      <c r="I9" s="9">
        <f t="shared" si="0"/>
        <v>251</v>
      </c>
      <c r="J9" s="9" t="s">
        <v>237</v>
      </c>
    </row>
    <row r="10" spans="1:10" x14ac:dyDescent="0.25">
      <c r="A10" s="9" t="s">
        <v>243</v>
      </c>
      <c r="B10" s="9" t="s">
        <v>244</v>
      </c>
      <c r="C10" s="28" t="s">
        <v>245</v>
      </c>
      <c r="D10" s="28" t="s">
        <v>246</v>
      </c>
      <c r="E10" s="28" t="s">
        <v>247</v>
      </c>
      <c r="F10" s="28" t="s">
        <v>248</v>
      </c>
      <c r="I10" s="9">
        <f t="shared" si="0"/>
        <v>301</v>
      </c>
      <c r="J10" s="9" t="s">
        <v>243</v>
      </c>
    </row>
    <row r="11" spans="1:10" x14ac:dyDescent="0.25">
      <c r="A11" s="9" t="s">
        <v>249</v>
      </c>
      <c r="B11" s="9" t="s">
        <v>250</v>
      </c>
      <c r="C11" s="28" t="s">
        <v>251</v>
      </c>
      <c r="D11" s="28" t="s">
        <v>252</v>
      </c>
      <c r="E11" s="28" t="s">
        <v>253</v>
      </c>
      <c r="F11" s="28" t="s">
        <v>254</v>
      </c>
      <c r="I11" s="9">
        <f t="shared" si="0"/>
        <v>351</v>
      </c>
      <c r="J11" s="9" t="s">
        <v>249</v>
      </c>
    </row>
    <row r="12" spans="1:10" x14ac:dyDescent="0.25">
      <c r="A12" s="9" t="s">
        <v>255</v>
      </c>
      <c r="B12" s="9" t="s">
        <v>256</v>
      </c>
      <c r="C12" s="28" t="s">
        <v>257</v>
      </c>
      <c r="D12" s="28" t="s">
        <v>258</v>
      </c>
      <c r="E12" s="28" t="s">
        <v>259</v>
      </c>
      <c r="F12" s="28" t="s">
        <v>260</v>
      </c>
      <c r="I12" s="9">
        <f t="shared" si="0"/>
        <v>401</v>
      </c>
      <c r="J12" s="9" t="s">
        <v>255</v>
      </c>
    </row>
    <row r="13" spans="1:10" x14ac:dyDescent="0.25">
      <c r="A13" s="9" t="s">
        <v>261</v>
      </c>
      <c r="B13" s="9" t="s">
        <v>262</v>
      </c>
      <c r="C13" s="28" t="s">
        <v>263</v>
      </c>
      <c r="D13" s="28" t="s">
        <v>264</v>
      </c>
      <c r="E13" s="28" t="s">
        <v>265</v>
      </c>
      <c r="F13" s="28" t="s">
        <v>266</v>
      </c>
      <c r="I13" s="9">
        <f t="shared" si="0"/>
        <v>451</v>
      </c>
      <c r="J13" s="9" t="s">
        <v>261</v>
      </c>
    </row>
    <row r="14" spans="1:10" x14ac:dyDescent="0.25">
      <c r="A14" s="9" t="s">
        <v>267</v>
      </c>
      <c r="B14" s="9" t="s">
        <v>268</v>
      </c>
      <c r="C14" s="28" t="s">
        <v>269</v>
      </c>
      <c r="D14" s="28" t="s">
        <v>270</v>
      </c>
      <c r="E14" s="28" t="s">
        <v>271</v>
      </c>
      <c r="F14" s="28" t="s">
        <v>272</v>
      </c>
      <c r="I14" s="9">
        <f t="shared" si="0"/>
        <v>501</v>
      </c>
      <c r="J14" s="9" t="s">
        <v>267</v>
      </c>
    </row>
    <row r="15" spans="1:10" x14ac:dyDescent="0.25">
      <c r="A15" s="9" t="s">
        <v>273</v>
      </c>
      <c r="B15" s="9" t="s">
        <v>274</v>
      </c>
      <c r="C15" s="28" t="s">
        <v>275</v>
      </c>
      <c r="D15" s="28" t="s">
        <v>276</v>
      </c>
      <c r="E15" s="28" t="s">
        <v>277</v>
      </c>
      <c r="F15" s="28" t="s">
        <v>278</v>
      </c>
      <c r="I15" s="9">
        <f t="shared" si="0"/>
        <v>601</v>
      </c>
      <c r="J15" s="9" t="s">
        <v>273</v>
      </c>
    </row>
    <row r="16" spans="1:10" x14ac:dyDescent="0.25">
      <c r="A16" s="9" t="s">
        <v>279</v>
      </c>
      <c r="B16" s="9" t="s">
        <v>280</v>
      </c>
      <c r="C16" s="28" t="s">
        <v>281</v>
      </c>
      <c r="D16" s="28" t="s">
        <v>282</v>
      </c>
      <c r="E16" s="28" t="s">
        <v>283</v>
      </c>
      <c r="F16" s="28" t="s">
        <v>284</v>
      </c>
      <c r="I16" s="9">
        <f t="shared" si="0"/>
        <v>701</v>
      </c>
      <c r="J16" s="9" t="s">
        <v>279</v>
      </c>
    </row>
    <row r="17" spans="1:10" x14ac:dyDescent="0.25">
      <c r="A17" s="9" t="s">
        <v>285</v>
      </c>
      <c r="B17" s="9" t="s">
        <v>286</v>
      </c>
      <c r="C17" s="28" t="s">
        <v>287</v>
      </c>
      <c r="D17" s="28" t="s">
        <v>288</v>
      </c>
      <c r="E17" s="28" t="s">
        <v>289</v>
      </c>
      <c r="F17" s="28" t="s">
        <v>290</v>
      </c>
      <c r="I17" s="9">
        <f t="shared" si="0"/>
        <v>801</v>
      </c>
      <c r="J17" s="9" t="s">
        <v>285</v>
      </c>
    </row>
    <row r="18" spans="1:10" x14ac:dyDescent="0.25">
      <c r="A18" s="9" t="s">
        <v>291</v>
      </c>
      <c r="B18" s="9" t="s">
        <v>292</v>
      </c>
      <c r="C18" s="28" t="s">
        <v>293</v>
      </c>
      <c r="D18" s="28" t="s">
        <v>294</v>
      </c>
      <c r="E18" s="28" t="s">
        <v>295</v>
      </c>
      <c r="F18" s="28" t="s">
        <v>296</v>
      </c>
      <c r="I18" s="9">
        <f t="shared" si="0"/>
        <v>1001</v>
      </c>
      <c r="J18" s="9" t="s">
        <v>291</v>
      </c>
    </row>
    <row r="19" spans="1:10" x14ac:dyDescent="0.25">
      <c r="A19" s="9" t="s">
        <v>297</v>
      </c>
      <c r="B19" s="9" t="s">
        <v>298</v>
      </c>
      <c r="C19" s="28" t="s">
        <v>299</v>
      </c>
      <c r="D19" s="28" t="s">
        <v>300</v>
      </c>
      <c r="E19" s="28" t="s">
        <v>301</v>
      </c>
      <c r="F19" s="28" t="s">
        <v>302</v>
      </c>
      <c r="I19" s="9">
        <f t="shared" si="0"/>
        <v>1501</v>
      </c>
      <c r="J19" s="9" t="s">
        <v>297</v>
      </c>
    </row>
    <row r="20" spans="1:10" x14ac:dyDescent="0.25">
      <c r="A20" s="9" t="s">
        <v>303</v>
      </c>
      <c r="B20" s="9" t="s">
        <v>304</v>
      </c>
      <c r="C20" s="28" t="s">
        <v>305</v>
      </c>
      <c r="D20" s="28" t="s">
        <v>306</v>
      </c>
      <c r="E20" s="28" t="s">
        <v>307</v>
      </c>
      <c r="F20" s="28" t="s">
        <v>308</v>
      </c>
      <c r="I20" s="9">
        <f t="shared" si="0"/>
        <v>2001</v>
      </c>
      <c r="J20" s="9" t="s">
        <v>303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O15"/>
  <sheetViews>
    <sheetView workbookViewId="0">
      <selection activeCell="M13" sqref="M13"/>
    </sheetView>
  </sheetViews>
  <sheetFormatPr defaultRowHeight="15" x14ac:dyDescent="0.25"/>
  <sheetData>
    <row r="1" spans="1:15" x14ac:dyDescent="0.2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</row>
    <row r="2" spans="1:15" x14ac:dyDescent="0.25">
      <c r="B2" s="13"/>
      <c r="C2" s="13" t="s">
        <v>111</v>
      </c>
      <c r="D2" s="13" t="s">
        <v>115</v>
      </c>
      <c r="E2" s="13" t="s">
        <v>119</v>
      </c>
      <c r="F2" s="13" t="s">
        <v>122</v>
      </c>
      <c r="G2" s="13" t="s">
        <v>171</v>
      </c>
      <c r="H2" s="13" t="s">
        <v>162</v>
      </c>
      <c r="I2" s="13" t="s">
        <v>141</v>
      </c>
      <c r="J2" s="13" t="s">
        <v>149</v>
      </c>
      <c r="K2" s="13" t="s">
        <v>126</v>
      </c>
      <c r="L2" s="13" t="s">
        <v>158</v>
      </c>
      <c r="M2" s="13" t="s">
        <v>167</v>
      </c>
      <c r="N2" s="13" t="s">
        <v>132</v>
      </c>
      <c r="O2" s="13" t="s">
        <v>135</v>
      </c>
    </row>
    <row r="3" spans="1:15" x14ac:dyDescent="0.25">
      <c r="A3">
        <v>1</v>
      </c>
      <c r="B3" s="13" t="s">
        <v>111</v>
      </c>
      <c r="C3" s="13">
        <v>1</v>
      </c>
      <c r="D3" s="13">
        <v>2</v>
      </c>
      <c r="E3" s="13">
        <v>2</v>
      </c>
      <c r="F3" s="13">
        <v>2</v>
      </c>
      <c r="G3" s="13">
        <v>3</v>
      </c>
      <c r="H3" s="13">
        <v>3</v>
      </c>
      <c r="I3" s="13">
        <v>2</v>
      </c>
      <c r="J3" s="13">
        <v>2</v>
      </c>
      <c r="K3" s="13">
        <v>2</v>
      </c>
      <c r="L3" s="13">
        <v>2</v>
      </c>
      <c r="M3" s="13">
        <v>3</v>
      </c>
      <c r="N3" s="13">
        <v>2</v>
      </c>
      <c r="O3" s="13">
        <v>2</v>
      </c>
    </row>
    <row r="4" spans="1:15" x14ac:dyDescent="0.25">
      <c r="A4">
        <v>2</v>
      </c>
      <c r="B4" s="13" t="s">
        <v>115</v>
      </c>
      <c r="C4" s="13">
        <v>2</v>
      </c>
      <c r="D4" s="13">
        <v>1</v>
      </c>
      <c r="E4" s="13">
        <v>2</v>
      </c>
      <c r="F4" s="13">
        <v>3</v>
      </c>
      <c r="G4" s="13">
        <v>4</v>
      </c>
      <c r="H4" s="13">
        <v>4</v>
      </c>
      <c r="I4" s="13">
        <v>3</v>
      </c>
      <c r="J4" s="13">
        <v>3</v>
      </c>
      <c r="K4" s="13">
        <v>3</v>
      </c>
      <c r="L4" s="13">
        <v>3</v>
      </c>
      <c r="M4" s="13">
        <v>4</v>
      </c>
      <c r="N4" s="13">
        <v>3</v>
      </c>
      <c r="O4" s="13">
        <v>3</v>
      </c>
    </row>
    <row r="5" spans="1:15" x14ac:dyDescent="0.25">
      <c r="A5">
        <v>3</v>
      </c>
      <c r="B5" s="13" t="s">
        <v>119</v>
      </c>
      <c r="C5" s="13">
        <v>2</v>
      </c>
      <c r="D5" s="13">
        <v>2</v>
      </c>
      <c r="E5" s="13">
        <v>1</v>
      </c>
      <c r="F5" s="13">
        <v>3</v>
      </c>
      <c r="G5" s="13">
        <v>4</v>
      </c>
      <c r="H5" s="13">
        <v>4</v>
      </c>
      <c r="I5" s="13">
        <v>3</v>
      </c>
      <c r="J5" s="13">
        <v>3</v>
      </c>
      <c r="K5" s="13">
        <v>3</v>
      </c>
      <c r="L5" s="13">
        <v>3</v>
      </c>
      <c r="M5" s="13">
        <v>4</v>
      </c>
      <c r="N5" s="13">
        <v>3</v>
      </c>
      <c r="O5" s="13">
        <v>3</v>
      </c>
    </row>
    <row r="6" spans="1:15" x14ac:dyDescent="0.25">
      <c r="A6">
        <v>4</v>
      </c>
      <c r="B6" s="13" t="s">
        <v>122</v>
      </c>
      <c r="C6" s="13">
        <v>2</v>
      </c>
      <c r="D6" s="13">
        <v>3</v>
      </c>
      <c r="E6" s="13">
        <v>3</v>
      </c>
      <c r="F6" s="13">
        <v>1</v>
      </c>
      <c r="G6" s="13">
        <v>4</v>
      </c>
      <c r="H6" s="13">
        <v>4</v>
      </c>
      <c r="I6" s="13">
        <v>3</v>
      </c>
      <c r="J6" s="13">
        <v>3</v>
      </c>
      <c r="K6" s="13">
        <v>3</v>
      </c>
      <c r="L6" s="13">
        <v>3</v>
      </c>
      <c r="M6" s="13">
        <v>4</v>
      </c>
      <c r="N6" s="13">
        <v>3</v>
      </c>
      <c r="O6" s="13">
        <v>3</v>
      </c>
    </row>
    <row r="7" spans="1:15" x14ac:dyDescent="0.25">
      <c r="A7">
        <v>5</v>
      </c>
      <c r="B7" s="13" t="s">
        <v>171</v>
      </c>
      <c r="C7" s="13">
        <v>3</v>
      </c>
      <c r="D7" s="13">
        <v>4</v>
      </c>
      <c r="E7" s="13">
        <v>4</v>
      </c>
      <c r="F7" s="13">
        <v>4</v>
      </c>
      <c r="G7" s="13">
        <v>1</v>
      </c>
      <c r="H7" s="13">
        <v>2</v>
      </c>
      <c r="I7" s="13">
        <v>2</v>
      </c>
      <c r="J7" s="13">
        <v>2</v>
      </c>
      <c r="K7" s="13">
        <v>3</v>
      </c>
      <c r="L7" s="13">
        <v>2</v>
      </c>
      <c r="M7" s="13">
        <v>2</v>
      </c>
      <c r="N7" s="13">
        <v>4</v>
      </c>
      <c r="O7" s="13">
        <v>4</v>
      </c>
    </row>
    <row r="8" spans="1:15" x14ac:dyDescent="0.25">
      <c r="A8">
        <v>6</v>
      </c>
      <c r="B8" s="13" t="s">
        <v>162</v>
      </c>
      <c r="C8" s="13">
        <v>3</v>
      </c>
      <c r="D8" s="13">
        <v>4</v>
      </c>
      <c r="E8" s="13">
        <v>4</v>
      </c>
      <c r="F8" s="13">
        <v>4</v>
      </c>
      <c r="G8" s="13">
        <v>2</v>
      </c>
      <c r="H8" s="13">
        <v>1</v>
      </c>
      <c r="I8" s="13">
        <v>3</v>
      </c>
      <c r="J8" s="13">
        <v>3</v>
      </c>
      <c r="K8" s="13">
        <v>3</v>
      </c>
      <c r="L8" s="13">
        <v>2</v>
      </c>
      <c r="M8" s="13">
        <v>3</v>
      </c>
      <c r="N8" s="13">
        <v>4</v>
      </c>
      <c r="O8" s="13">
        <v>4</v>
      </c>
    </row>
    <row r="9" spans="1:15" x14ac:dyDescent="0.25">
      <c r="A9">
        <v>7</v>
      </c>
      <c r="B9" s="13" t="s">
        <v>141</v>
      </c>
      <c r="C9" s="13">
        <v>2</v>
      </c>
      <c r="D9" s="13">
        <v>3</v>
      </c>
      <c r="E9" s="13">
        <v>3</v>
      </c>
      <c r="F9" s="13">
        <v>3</v>
      </c>
      <c r="G9" s="13">
        <v>2</v>
      </c>
      <c r="H9" s="13">
        <v>3</v>
      </c>
      <c r="I9" s="13">
        <v>1</v>
      </c>
      <c r="J9" s="13">
        <v>3</v>
      </c>
      <c r="K9" s="13">
        <v>3</v>
      </c>
      <c r="L9" s="13">
        <v>3</v>
      </c>
      <c r="M9" s="13">
        <v>3</v>
      </c>
      <c r="N9" s="13">
        <v>3</v>
      </c>
      <c r="O9" s="13">
        <v>3</v>
      </c>
    </row>
    <row r="10" spans="1:15" x14ac:dyDescent="0.25">
      <c r="A10">
        <v>8</v>
      </c>
      <c r="B10" s="13" t="s">
        <v>149</v>
      </c>
      <c r="C10" s="13">
        <v>2</v>
      </c>
      <c r="D10" s="13">
        <v>3</v>
      </c>
      <c r="E10" s="13">
        <v>3</v>
      </c>
      <c r="F10" s="13">
        <v>3</v>
      </c>
      <c r="G10" s="13">
        <v>2</v>
      </c>
      <c r="H10" s="13">
        <v>3</v>
      </c>
      <c r="I10" s="13">
        <v>3</v>
      </c>
      <c r="J10" s="13">
        <v>1</v>
      </c>
      <c r="K10" s="13">
        <v>3</v>
      </c>
      <c r="L10" s="13">
        <v>3</v>
      </c>
      <c r="M10" s="13">
        <v>3</v>
      </c>
      <c r="N10" s="13">
        <v>3</v>
      </c>
      <c r="O10" s="13">
        <v>3</v>
      </c>
    </row>
    <row r="11" spans="1:15" x14ac:dyDescent="0.25">
      <c r="A11">
        <v>9</v>
      </c>
      <c r="B11" s="13" t="s">
        <v>126</v>
      </c>
      <c r="C11" s="13">
        <v>2</v>
      </c>
      <c r="D11" s="13">
        <v>3</v>
      </c>
      <c r="E11" s="13">
        <v>3</v>
      </c>
      <c r="F11" s="13">
        <v>3</v>
      </c>
      <c r="G11" s="13">
        <v>3</v>
      </c>
      <c r="H11" s="13">
        <v>3</v>
      </c>
      <c r="I11" s="13">
        <v>3</v>
      </c>
      <c r="J11" s="13">
        <v>3</v>
      </c>
      <c r="K11" s="13">
        <v>1</v>
      </c>
      <c r="L11" s="13">
        <v>3</v>
      </c>
      <c r="M11" s="13">
        <v>3</v>
      </c>
      <c r="N11" s="13">
        <v>3</v>
      </c>
      <c r="O11" s="13">
        <v>3</v>
      </c>
    </row>
    <row r="12" spans="1:15" x14ac:dyDescent="0.25">
      <c r="A12">
        <v>10</v>
      </c>
      <c r="B12" s="13" t="s">
        <v>158</v>
      </c>
      <c r="C12" s="13">
        <v>2</v>
      </c>
      <c r="D12" s="13">
        <v>3</v>
      </c>
      <c r="E12" s="13">
        <v>3</v>
      </c>
      <c r="F12" s="13">
        <v>3</v>
      </c>
      <c r="G12" s="13">
        <v>2</v>
      </c>
      <c r="H12" s="13">
        <v>2</v>
      </c>
      <c r="I12" s="13">
        <v>3</v>
      </c>
      <c r="J12" s="13">
        <v>3</v>
      </c>
      <c r="K12" s="13">
        <v>3</v>
      </c>
      <c r="L12" s="13">
        <v>1</v>
      </c>
      <c r="M12" s="13">
        <v>3</v>
      </c>
      <c r="N12" s="13">
        <v>3</v>
      </c>
      <c r="O12" s="13">
        <v>3</v>
      </c>
    </row>
    <row r="13" spans="1:15" x14ac:dyDescent="0.25">
      <c r="A13">
        <v>11</v>
      </c>
      <c r="B13" s="13" t="s">
        <v>167</v>
      </c>
      <c r="C13" s="13">
        <v>3</v>
      </c>
      <c r="D13" s="13">
        <v>4</v>
      </c>
      <c r="E13" s="13">
        <v>4</v>
      </c>
      <c r="F13" s="13">
        <v>4</v>
      </c>
      <c r="G13" s="13">
        <v>2</v>
      </c>
      <c r="H13" s="13">
        <v>3</v>
      </c>
      <c r="I13" s="13">
        <v>3</v>
      </c>
      <c r="J13" s="13">
        <v>3</v>
      </c>
      <c r="K13" s="13">
        <v>3</v>
      </c>
      <c r="L13" s="13">
        <v>3</v>
      </c>
      <c r="M13" s="13">
        <v>1</v>
      </c>
      <c r="N13" s="13">
        <v>4</v>
      </c>
      <c r="O13" s="13">
        <v>4</v>
      </c>
    </row>
    <row r="14" spans="1:15" x14ac:dyDescent="0.25">
      <c r="A14">
        <v>12</v>
      </c>
      <c r="B14" s="13" t="s">
        <v>132</v>
      </c>
      <c r="C14" s="13">
        <v>2</v>
      </c>
      <c r="D14" s="13">
        <v>3</v>
      </c>
      <c r="E14" s="13">
        <v>3</v>
      </c>
      <c r="F14" s="13">
        <v>3</v>
      </c>
      <c r="G14" s="13">
        <v>4</v>
      </c>
      <c r="H14" s="13">
        <v>4</v>
      </c>
      <c r="I14" s="13">
        <v>3</v>
      </c>
      <c r="J14" s="13">
        <v>3</v>
      </c>
      <c r="K14" s="13">
        <v>3</v>
      </c>
      <c r="L14" s="13">
        <v>3</v>
      </c>
      <c r="M14" s="13">
        <v>4</v>
      </c>
      <c r="N14" s="13">
        <v>1</v>
      </c>
      <c r="O14" s="13">
        <v>2</v>
      </c>
    </row>
    <row r="15" spans="1:15" x14ac:dyDescent="0.25">
      <c r="A15">
        <v>13</v>
      </c>
      <c r="B15" s="13" t="s">
        <v>135</v>
      </c>
      <c r="C15" s="13">
        <v>2</v>
      </c>
      <c r="D15" s="13">
        <v>3</v>
      </c>
      <c r="E15" s="13">
        <v>3</v>
      </c>
      <c r="F15" s="13">
        <v>3</v>
      </c>
      <c r="G15" s="13">
        <v>4</v>
      </c>
      <c r="H15" s="13">
        <v>4</v>
      </c>
      <c r="I15" s="13">
        <v>3</v>
      </c>
      <c r="J15" s="13">
        <v>3</v>
      </c>
      <c r="K15" s="13">
        <v>3</v>
      </c>
      <c r="L15" s="13">
        <v>3</v>
      </c>
      <c r="M15" s="13">
        <v>4</v>
      </c>
      <c r="N15" s="13">
        <v>2</v>
      </c>
      <c r="O15" s="13">
        <v>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B3:J10"/>
  <sheetViews>
    <sheetView workbookViewId="0">
      <selection activeCell="H10" sqref="H10"/>
    </sheetView>
  </sheetViews>
  <sheetFormatPr defaultRowHeight="15" x14ac:dyDescent="0.25"/>
  <cols>
    <col min="8" max="8" width="18.5703125" bestFit="1" customWidth="1"/>
    <col min="10" max="10" width="10.42578125" bestFit="1" customWidth="1"/>
  </cols>
  <sheetData>
    <row r="3" spans="2:10" x14ac:dyDescent="0.25">
      <c r="B3" s="14"/>
      <c r="C3" s="15" t="s">
        <v>309</v>
      </c>
      <c r="D3" s="16"/>
      <c r="E3" s="17"/>
    </row>
    <row r="4" spans="2:10" x14ac:dyDescent="0.25">
      <c r="B4" s="18" t="s">
        <v>310</v>
      </c>
      <c r="C4" s="19">
        <v>59100</v>
      </c>
      <c r="D4" s="20" t="str">
        <f>VLOOKUP(TRIM(C4),data1!A:B,2,1)</f>
        <v>685 99</v>
      </c>
      <c r="E4" s="21" t="str">
        <f>VLOOKUP(D4,data1!B:D,3,0)</f>
        <v>BRN</v>
      </c>
      <c r="F4" s="22">
        <f>VLOOKUP(E4,data1!D:E,2,0)</f>
        <v>10</v>
      </c>
    </row>
    <row r="5" spans="2:10" x14ac:dyDescent="0.25">
      <c r="C5" s="23" t="s">
        <v>309</v>
      </c>
      <c r="D5" s="23"/>
      <c r="F5" s="22"/>
    </row>
    <row r="6" spans="2:10" x14ac:dyDescent="0.25">
      <c r="B6" s="14"/>
      <c r="C6" s="16"/>
      <c r="D6" s="15"/>
      <c r="E6" s="17"/>
      <c r="F6" s="22"/>
      <c r="H6" s="23" t="s">
        <v>311</v>
      </c>
    </row>
    <row r="7" spans="2:10" x14ac:dyDescent="0.25">
      <c r="B7" s="18" t="s">
        <v>312</v>
      </c>
      <c r="C7" s="19" t="e">
        <f>tiskopis!#REF!</f>
        <v>#REF!</v>
      </c>
      <c r="D7" s="20" t="e">
        <f>VLOOKUP(TRIM(C7),data1!A:B,2,1)</f>
        <v>#REF!</v>
      </c>
      <c r="E7" s="21" t="e">
        <f>VLOOKUP(D7,data1!B:D,3,0)</f>
        <v>#REF!</v>
      </c>
      <c r="F7" s="22" t="e">
        <f>VLOOKUP(E7,data1!D:E,2,0)</f>
        <v>#REF!</v>
      </c>
      <c r="H7" s="24" t="e">
        <f>INDEX(data3!C3:O15,Doprava!F4,Doprava!F7)</f>
        <v>#REF!</v>
      </c>
    </row>
    <row r="9" spans="2:10" x14ac:dyDescent="0.25">
      <c r="H9" s="23" t="s">
        <v>313</v>
      </c>
      <c r="J9" s="38">
        <f>H10</f>
        <v>0</v>
      </c>
    </row>
    <row r="10" spans="2:10" x14ac:dyDescent="0.25">
      <c r="B10" s="25" t="s">
        <v>314</v>
      </c>
      <c r="C10" s="26">
        <f>tiskopis!Q57</f>
        <v>0</v>
      </c>
      <c r="D10" s="27" t="s">
        <v>315</v>
      </c>
      <c r="E10" s="21">
        <f>VLOOKUP(C10,data2!I:J,2,1)</f>
        <v>0</v>
      </c>
      <c r="H10" s="39">
        <f>IF(ISERROR(VLOOKUP(TRIM(E10),data2!A:F,H7+2,0)),0,(VLOOKUP(TRIM(E10),data2!A:F,H7+2,0)))</f>
        <v>0</v>
      </c>
    </row>
  </sheetData>
  <dataValidations disablePrompts="1" count="1">
    <dataValidation type="decimal" allowBlank="1" showInputMessage="1" showErrorMessage="1" sqref="C4" xr:uid="{00000000-0002-0000-0400-000000000000}">
      <formula1>10000</formula1>
      <formula2>79999</formula2>
    </dataValidation>
  </dataValidation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Štandardné vlastnosti</tns:defaultPropertyEditorNamespace>
</tns:customPropertyEditors>
</file>

<file path=customXml/itemProps1.xml><?xml version="1.0" encoding="utf-8"?>
<ds:datastoreItem xmlns:ds="http://schemas.openxmlformats.org/officeDocument/2006/customXml" ds:itemID="{10872A2F-F9C0-4675-AC23-058A8006ACD9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tiskopis</vt:lpstr>
      <vt:lpstr>data1</vt:lpstr>
      <vt:lpstr>data2</vt:lpstr>
      <vt:lpstr>data3</vt:lpstr>
      <vt:lpstr>Doprava</vt:lpstr>
      <vt:lpstr>Nie</vt:lpstr>
      <vt:lpstr>tiskopis!Oblast_tisku</vt:lpstr>
      <vt:lpstr>rozvoz</vt:lpstr>
      <vt:lpstr>sleva</vt:lpstr>
    </vt:vector>
  </TitlesOfParts>
  <Manager/>
  <Company>WBI Systems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Janík</dc:creator>
  <cp:keywords/>
  <dc:description/>
  <cp:lastModifiedBy>Kormanik Lenka</cp:lastModifiedBy>
  <cp:revision/>
  <dcterms:created xsi:type="dcterms:W3CDTF">2013-04-10T13:00:24Z</dcterms:created>
  <dcterms:modified xsi:type="dcterms:W3CDTF">2021-02-28T17:35:56Z</dcterms:modified>
  <cp:category/>
  <cp:contentStatus/>
</cp:coreProperties>
</file>